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彥秀\銷售資料\POS\"/>
    </mc:Choice>
  </mc:AlternateContent>
  <bookViews>
    <workbookView xWindow="0" yWindow="0" windowWidth="23040" windowHeight="9132"/>
  </bookViews>
  <sheets>
    <sheet name="1150130" sheetId="1" r:id="rId1"/>
  </sheets>
  <definedNames>
    <definedName name="_xlnm._FilterDatabase" localSheetId="0" hidden="1">'1150130'!$A$1:$CM$1</definedName>
    <definedName name="_xlnm.Print_Area" localSheetId="0">'1150130'!$A$1:$CI$30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46" i="1" l="1"/>
  <c r="CE46" i="1" s="1"/>
  <c r="CD45" i="1"/>
  <c r="CE45" i="1" s="1"/>
  <c r="CE44" i="1"/>
  <c r="CD44" i="1"/>
  <c r="CD43" i="1"/>
  <c r="CE43" i="1" s="1"/>
  <c r="CD42" i="1"/>
  <c r="CE42" i="1" s="1"/>
  <c r="CE41" i="1"/>
  <c r="CD41" i="1"/>
  <c r="CD40" i="1"/>
  <c r="CE40" i="1" s="1"/>
  <c r="CD39" i="1"/>
  <c r="CE39" i="1" s="1"/>
  <c r="CE38" i="1"/>
  <c r="CD38" i="1"/>
  <c r="CD37" i="1"/>
  <c r="CE37" i="1" s="1"/>
  <c r="CD36" i="1"/>
  <c r="CE36" i="1" s="1"/>
  <c r="CE35" i="1"/>
  <c r="CD35" i="1"/>
  <c r="CD34" i="1"/>
  <c r="CE34" i="1" s="1"/>
  <c r="BC30" i="1"/>
  <c r="CD30" i="1" s="1"/>
  <c r="CE30" i="1" s="1"/>
  <c r="CD29" i="1"/>
  <c r="CE29" i="1" s="1"/>
  <c r="CE28" i="1"/>
  <c r="CD28" i="1"/>
  <c r="CD27" i="1"/>
  <c r="CE27" i="1" s="1"/>
  <c r="CD26" i="1"/>
  <c r="CE26" i="1" s="1"/>
  <c r="CE25" i="1"/>
  <c r="CD25" i="1"/>
  <c r="CD24" i="1"/>
  <c r="CE24" i="1" s="1"/>
  <c r="CD23" i="1"/>
  <c r="CE23" i="1" s="1"/>
  <c r="CE22" i="1"/>
  <c r="CD22" i="1"/>
  <c r="CD21" i="1"/>
  <c r="CE21" i="1" s="1"/>
  <c r="CD20" i="1"/>
  <c r="CE20" i="1" s="1"/>
  <c r="CD19" i="1"/>
  <c r="CE19" i="1" s="1"/>
  <c r="CD18" i="1"/>
  <c r="CE18" i="1" s="1"/>
  <c r="CD17" i="1"/>
  <c r="CE17" i="1" s="1"/>
  <c r="CD16" i="1"/>
  <c r="CE16" i="1" s="1"/>
  <c r="CD15" i="1"/>
  <c r="CE15" i="1" s="1"/>
  <c r="CD14" i="1"/>
  <c r="CE14" i="1" s="1"/>
  <c r="CD13" i="1"/>
  <c r="CE13" i="1" s="1"/>
  <c r="CD12" i="1"/>
  <c r="CE12" i="1" s="1"/>
  <c r="BK11" i="1"/>
  <c r="BJ11" i="1"/>
  <c r="BI11" i="1"/>
  <c r="BG11" i="1"/>
  <c r="BE11" i="1"/>
  <c r="BD11" i="1"/>
  <c r="BC11" i="1"/>
  <c r="BA11" i="1"/>
  <c r="AY11" i="1"/>
  <c r="AW11" i="1"/>
  <c r="AU11" i="1"/>
  <c r="AS11" i="1"/>
  <c r="AQ11" i="1"/>
  <c r="AO11" i="1"/>
  <c r="BL10" i="1"/>
  <c r="BK10" i="1"/>
  <c r="BJ10" i="1"/>
  <c r="BI10" i="1"/>
  <c r="BH10" i="1"/>
  <c r="BG10" i="1"/>
  <c r="BF10" i="1"/>
  <c r="BE10" i="1"/>
  <c r="BD10" i="1"/>
  <c r="BA10" i="1"/>
  <c r="AX10" i="1"/>
  <c r="AX11" i="1" s="1"/>
  <c r="AU10" i="1"/>
  <c r="AR10" i="1"/>
  <c r="AR11" i="1" s="1"/>
  <c r="AN10" i="1"/>
  <c r="AM10" i="1"/>
  <c r="AM11" i="1" s="1"/>
  <c r="AL10" i="1"/>
  <c r="AL11" i="1" s="1"/>
  <c r="AK10" i="1"/>
  <c r="AK11" i="1" s="1"/>
  <c r="AJ10" i="1"/>
  <c r="AI10" i="1"/>
  <c r="AI11" i="1" s="1"/>
  <c r="AH10" i="1"/>
  <c r="AG10" i="1"/>
  <c r="AG11" i="1" s="1"/>
  <c r="AF10" i="1"/>
  <c r="AF11" i="1" s="1"/>
  <c r="AE10" i="1"/>
  <c r="AE11" i="1" s="1"/>
  <c r="AD10" i="1"/>
  <c r="AC10" i="1"/>
  <c r="AC11" i="1" s="1"/>
  <c r="AB10" i="1"/>
  <c r="AA10" i="1"/>
  <c r="AA11" i="1" s="1"/>
  <c r="Z10" i="1"/>
  <c r="Z11" i="1" s="1"/>
  <c r="Y10" i="1"/>
  <c r="Y11" i="1" s="1"/>
  <c r="X10" i="1"/>
  <c r="W10" i="1"/>
  <c r="W11" i="1" s="1"/>
  <c r="V10" i="1"/>
  <c r="U10" i="1"/>
  <c r="U11" i="1" s="1"/>
  <c r="T10" i="1"/>
  <c r="T11" i="1" s="1"/>
  <c r="S10" i="1"/>
  <c r="S11" i="1" s="1"/>
  <c r="R10" i="1"/>
  <c r="Q10" i="1"/>
  <c r="Q11" i="1" s="1"/>
  <c r="P10" i="1"/>
  <c r="O10" i="1"/>
  <c r="O11" i="1" s="1"/>
  <c r="N10" i="1"/>
  <c r="N11" i="1" s="1"/>
  <c r="M10" i="1"/>
  <c r="M11" i="1" s="1"/>
  <c r="L10" i="1"/>
  <c r="K10" i="1"/>
  <c r="K11" i="1" s="1"/>
  <c r="J10" i="1"/>
  <c r="I10" i="1"/>
  <c r="I11" i="1" s="1"/>
  <c r="H10" i="1"/>
  <c r="H11" i="1" s="1"/>
  <c r="G10" i="1"/>
  <c r="G11" i="1" s="1"/>
  <c r="F10" i="1"/>
  <c r="BL8" i="1"/>
  <c r="BL11" i="1" s="1"/>
  <c r="BK8" i="1"/>
  <c r="BJ8" i="1"/>
  <c r="BI8" i="1"/>
  <c r="BH8" i="1"/>
  <c r="BH11" i="1" s="1"/>
  <c r="BG8" i="1"/>
  <c r="BF8" i="1"/>
  <c r="BF11" i="1" s="1"/>
  <c r="BE8" i="1"/>
  <c r="BD8" i="1"/>
  <c r="BC8" i="1"/>
  <c r="BB8" i="1"/>
  <c r="BB11" i="1" s="1"/>
  <c r="BA8" i="1"/>
  <c r="AZ8" i="1"/>
  <c r="AZ11" i="1" s="1"/>
  <c r="AY8" i="1"/>
  <c r="AX8" i="1"/>
  <c r="AW8" i="1"/>
  <c r="AV8" i="1"/>
  <c r="AV11" i="1" s="1"/>
  <c r="AU8" i="1"/>
  <c r="AT8" i="1"/>
  <c r="AT11" i="1" s="1"/>
  <c r="AS8" i="1"/>
  <c r="AR8" i="1"/>
  <c r="AQ8" i="1"/>
  <c r="AP8" i="1"/>
  <c r="AP11" i="1" s="1"/>
  <c r="AO8" i="1"/>
  <c r="AN8" i="1"/>
  <c r="AN11" i="1" s="1"/>
  <c r="AM8" i="1"/>
  <c r="AL8" i="1"/>
  <c r="AK8" i="1"/>
  <c r="AJ8" i="1"/>
  <c r="AJ11" i="1" s="1"/>
  <c r="AI8" i="1"/>
  <c r="AH8" i="1"/>
  <c r="AH11" i="1" s="1"/>
  <c r="AG8" i="1"/>
  <c r="AF8" i="1"/>
  <c r="AE8" i="1"/>
  <c r="AD8" i="1"/>
  <c r="AD11" i="1" s="1"/>
  <c r="AC8" i="1"/>
  <c r="AB8" i="1"/>
  <c r="AB11" i="1" s="1"/>
  <c r="AA8" i="1"/>
  <c r="Z8" i="1"/>
  <c r="Y8" i="1"/>
  <c r="X8" i="1"/>
  <c r="X11" i="1" s="1"/>
  <c r="W8" i="1"/>
  <c r="V8" i="1"/>
  <c r="V11" i="1" s="1"/>
  <c r="U8" i="1"/>
  <c r="T8" i="1"/>
  <c r="S8" i="1"/>
  <c r="R8" i="1"/>
  <c r="R11" i="1" s="1"/>
  <c r="Q8" i="1"/>
  <c r="P8" i="1"/>
  <c r="P11" i="1" s="1"/>
  <c r="O8" i="1"/>
  <c r="N8" i="1"/>
  <c r="M8" i="1"/>
  <c r="L8" i="1"/>
  <c r="L11" i="1" s="1"/>
  <c r="K8" i="1"/>
  <c r="J8" i="1"/>
  <c r="J11" i="1" s="1"/>
  <c r="I8" i="1"/>
  <c r="H8" i="1"/>
  <c r="G8" i="1"/>
  <c r="F8" i="1"/>
  <c r="F11" i="1" s="1"/>
  <c r="BK7" i="1"/>
  <c r="BJ7" i="1"/>
  <c r="BI7" i="1"/>
  <c r="BH7" i="1"/>
  <c r="BG7" i="1"/>
  <c r="BF7" i="1"/>
  <c r="BE7" i="1"/>
  <c r="BD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BC7" i="1" l="1"/>
</calcChain>
</file>

<file path=xl/sharedStrings.xml><?xml version="1.0" encoding="utf-8"?>
<sst xmlns="http://schemas.openxmlformats.org/spreadsheetml/2006/main" count="171" uniqueCount="121">
  <si>
    <t>結帳</t>
    <phoneticPr fontId="4" type="noConversion"/>
  </si>
  <si>
    <t>到貨日</t>
    <phoneticPr fontId="4" type="noConversion"/>
  </si>
  <si>
    <t>出貨日</t>
    <phoneticPr fontId="4" type="noConversion"/>
  </si>
  <si>
    <t>員工</t>
    <phoneticPr fontId="4" type="noConversion"/>
  </si>
  <si>
    <t>字號</t>
    <phoneticPr fontId="4" type="noConversion"/>
  </si>
  <si>
    <t>起司厚片</t>
  </si>
  <si>
    <t>巧克力厚片</t>
  </si>
  <si>
    <t>紅豆麵包</t>
  </si>
  <si>
    <t>芋頭麻糬麵包</t>
  </si>
  <si>
    <t>乳酪條麵包</t>
  </si>
  <si>
    <t>鮮奶吐司</t>
  </si>
  <si>
    <t>花生貝殼麵包</t>
  </si>
  <si>
    <t>泰式香腸麵包</t>
  </si>
  <si>
    <t>芋頭吐司</t>
  </si>
  <si>
    <t>玉米火腿麵包</t>
  </si>
  <si>
    <t>美式咔啦雞</t>
  </si>
  <si>
    <t>巧克力吐司</t>
  </si>
  <si>
    <t>椰子藍莓麵包</t>
  </si>
  <si>
    <t>巧克力菠蘿麵包</t>
  </si>
  <si>
    <t>培根吐司</t>
  </si>
  <si>
    <t>大理石蛋糕</t>
  </si>
  <si>
    <t>牛肉捲</t>
  </si>
  <si>
    <t>雞肉捲</t>
  </si>
  <si>
    <t>葡式蛋塔</t>
  </si>
  <si>
    <t>巧克力夾心麵包(合作社)</t>
  </si>
  <si>
    <t>黑芝麻麵包(合作社)</t>
  </si>
  <si>
    <t>奶酥麵包(合作社)</t>
  </si>
  <si>
    <t>乳酪條麵包(合作社)</t>
  </si>
  <si>
    <t>鮮奶吐司(合作社)</t>
  </si>
  <si>
    <t>花生麵包(合作社)</t>
  </si>
  <si>
    <t>起酥葡萄奶酥麵包(合作社)</t>
  </si>
  <si>
    <t>巧克力夾心麵包</t>
  </si>
  <si>
    <t>原香1斤(機關)</t>
  </si>
  <si>
    <t>飛魚卵1斤(機關)</t>
  </si>
  <si>
    <t>杏仁薄片</t>
  </si>
  <si>
    <t>堅果塔</t>
  </si>
  <si>
    <t>牛軋糖</t>
  </si>
  <si>
    <t>牛軋糖(原味)
半斤禮盒</t>
  </si>
  <si>
    <t>牛軋糖
(原味)
1斤禮盒</t>
  </si>
  <si>
    <t>蔓越莓Q餅</t>
  </si>
  <si>
    <t>土鳳梨酥</t>
  </si>
  <si>
    <t>土鳳梨酥6入</t>
  </si>
  <si>
    <t>土鳳梨酥12入</t>
  </si>
  <si>
    <t>高粱</t>
  </si>
  <si>
    <t>土鳳梨</t>
  </si>
  <si>
    <t>雙倍飛魚卵</t>
  </si>
  <si>
    <t>高粱(1斤)禮盒</t>
  </si>
  <si>
    <t>原味(1斤)禮盒</t>
  </si>
  <si>
    <t>飛魚卵(1斤)禮盒</t>
  </si>
  <si>
    <t>雙倍飛魚卵(1斤)禮盒</t>
  </si>
  <si>
    <t>高粱(2斤)禮盒</t>
  </si>
  <si>
    <t>飛魚卵(2斤)禮盒</t>
  </si>
  <si>
    <t>原味(2斤)禮盒</t>
    <phoneticPr fontId="4" type="noConversion"/>
  </si>
  <si>
    <t>雙倍飛魚卵(2斤)禮盒</t>
    <phoneticPr fontId="4" type="noConversion"/>
  </si>
  <si>
    <t>雙莓雪酥</t>
  </si>
  <si>
    <t>可可莓果酥</t>
  </si>
  <si>
    <t>果乾雪花酥</t>
  </si>
  <si>
    <t>法國乳酪(合作社)</t>
  </si>
  <si>
    <t>椰子麵包</t>
  </si>
  <si>
    <t>菠蘿麵包</t>
  </si>
  <si>
    <t>芋頭麵包
(合作社)</t>
  </si>
  <si>
    <t>餐盒80元</t>
  </si>
  <si>
    <t>輕乳酪(6吋)</t>
  </si>
  <si>
    <t>原味起酥蛋糕</t>
  </si>
  <si>
    <t>地瓜麵包</t>
  </si>
  <si>
    <t>幸福雪饡禮盒</t>
  </si>
  <si>
    <t>典藏捲酥禮盒</t>
  </si>
  <si>
    <t>典藏三選禮盒</t>
  </si>
  <si>
    <t>金磚雪花酥</t>
  </si>
  <si>
    <t>牛軋糖(咖啡)</t>
  </si>
  <si>
    <t>牛軋糖(抹茶)</t>
  </si>
  <si>
    <t>牛軋糖(綜合)</t>
  </si>
  <si>
    <t>牛軋糖
(綜合)
1斤禮盒</t>
    <phoneticPr fontId="4" type="noConversion"/>
  </si>
  <si>
    <t>芒果波士頓派</t>
  </si>
  <si>
    <t>1斤抺茶牛軋糖散裝</t>
    <phoneticPr fontId="4" type="noConversion"/>
  </si>
  <si>
    <t>1斤原味牛軋糖散裝</t>
    <phoneticPr fontId="4" type="noConversion"/>
  </si>
  <si>
    <t>1斤牛咖啡軋糖散裝</t>
    <phoneticPr fontId="4" type="noConversion"/>
  </si>
  <si>
    <t>貨款</t>
    <phoneticPr fontId="4" type="noConversion"/>
  </si>
  <si>
    <t>代收金額</t>
    <phoneticPr fontId="4" type="noConversion"/>
  </si>
  <si>
    <t>購買人</t>
    <phoneticPr fontId="4" type="noConversion"/>
  </si>
  <si>
    <t>電話</t>
    <phoneticPr fontId="4" type="noConversion"/>
  </si>
  <si>
    <t>備註</t>
    <phoneticPr fontId="4" type="noConversion"/>
  </si>
  <si>
    <t>付款</t>
    <phoneticPr fontId="4" type="noConversion"/>
  </si>
  <si>
    <t>員工價</t>
    <phoneticPr fontId="4" type="noConversion"/>
  </si>
  <si>
    <t>□</t>
    <phoneticPr fontId="4" type="noConversion"/>
  </si>
  <si>
    <t>一般售價</t>
    <phoneticPr fontId="4" type="noConversion"/>
  </si>
  <si>
    <t>前日庫存(烘焙庫存)</t>
    <phoneticPr fontId="4" type="noConversion"/>
  </si>
  <si>
    <t>N</t>
    <phoneticPr fontId="4" type="noConversion"/>
  </si>
  <si>
    <t>貨到付款</t>
    <phoneticPr fontId="4" type="noConversion"/>
  </si>
  <si>
    <t>本日實際進貨(含作業科備庫)</t>
    <phoneticPr fontId="4" type="noConversion"/>
  </si>
  <si>
    <t>本日預計進貨</t>
    <phoneticPr fontId="4" type="noConversion"/>
  </si>
  <si>
    <t>銷貨總額</t>
  </si>
  <si>
    <t>庫存</t>
    <phoneticPr fontId="4" type="noConversion"/>
  </si>
  <si>
    <t>系統庫存(037)</t>
    <phoneticPr fontId="4" type="noConversion"/>
  </si>
  <si>
    <t>系統庫存-同仁</t>
    <phoneticPr fontId="4" type="noConversion"/>
  </si>
  <si>
    <t>庫存-系統差異</t>
    <phoneticPr fontId="4" type="noConversion"/>
  </si>
  <si>
    <t>Y</t>
    <phoneticPr fontId="4" type="noConversion"/>
  </si>
  <si>
    <t>臺灣橋頭地方檢察署</t>
  </si>
  <si>
    <t>自取</t>
  </si>
  <si>
    <t>N</t>
  </si>
  <si>
    <t>柏松紙業(5斤1袋裝)-宅配</t>
  </si>
  <si>
    <t>樂河教會-吳惠雯(宅配)</t>
    <phoneticPr fontId="4" type="noConversion"/>
  </si>
  <si>
    <t>樂河教會-吳惠雯(宅配)</t>
  </si>
  <si>
    <t>廖豐平(宅配)</t>
  </si>
  <si>
    <t>郭欣怡(宅配)</t>
    <phoneticPr fontId="4" type="noConversion"/>
  </si>
  <si>
    <t>郭欣怡(宅配)</t>
  </si>
  <si>
    <t>馮煥良(宅配)</t>
    <phoneticPr fontId="4" type="noConversion"/>
  </si>
  <si>
    <t>黃小芳(宅配)</t>
    <phoneticPr fontId="4" type="noConversion"/>
  </si>
  <si>
    <t>邱禹霖(宅配)</t>
  </si>
  <si>
    <t>民眾-牛軋糖</t>
    <phoneticPr fontId="4" type="noConversion"/>
  </si>
  <si>
    <t>陳守民(朝欽友)(宅配-貨付)</t>
    <phoneticPr fontId="4" type="noConversion"/>
  </si>
  <si>
    <t>民眾-香腸</t>
    <phoneticPr fontId="4" type="noConversion"/>
  </si>
  <si>
    <t>陳𦐒綺(宅配)</t>
    <phoneticPr fontId="4" type="noConversion"/>
  </si>
  <si>
    <t>李德慶(宅配)已付</t>
    <phoneticPr fontId="4" type="noConversion"/>
  </si>
  <si>
    <t>民眾</t>
    <phoneticPr fontId="4" type="noConversion"/>
  </si>
  <si>
    <t>預收轉正</t>
    <phoneticPr fontId="4" type="noConversion"/>
  </si>
  <si>
    <t>同仁牛</t>
    <phoneticPr fontId="4" type="noConversion"/>
  </si>
  <si>
    <t>同仁香</t>
    <phoneticPr fontId="4" type="noConversion"/>
  </si>
  <si>
    <t>同仁麵</t>
    <phoneticPr fontId="4" type="noConversion"/>
  </si>
  <si>
    <t>合作社</t>
    <phoneticPr fontId="4" type="noConversion"/>
  </si>
  <si>
    <t>外百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</si>
</sst>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8" x14ac:knownFonts="1"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333333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70C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0">
    <xf numFmtId="0" fontId="0" fillId="0" borderId="0" xfId="0"/>
    <xf numFmtId="0" fontId="2" fillId="0" borderId="1" xfId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4" borderId="4" xfId="0" applyFont="1" applyFill="1" applyBorder="1" applyAlignment="1">
      <alignment vertical="center"/>
    </xf>
    <xf numFmtId="176" fontId="8" fillId="4" borderId="3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5" fillId="4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176" fontId="8" fillId="5" borderId="3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5" fillId="5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176" fontId="8" fillId="6" borderId="3" xfId="0" applyNumberFormat="1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5" fillId="6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vertical="center"/>
    </xf>
    <xf numFmtId="176" fontId="8" fillId="7" borderId="3" xfId="0" applyNumberFormat="1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0" borderId="4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3" fillId="8" borderId="4" xfId="0" applyNumberFormat="1" applyFont="1" applyFill="1" applyBorder="1" applyAlignment="1">
      <alignment vertical="center"/>
    </xf>
    <xf numFmtId="0" fontId="5" fillId="8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8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1" xfId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8" borderId="4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13" fillId="8" borderId="4" xfId="0" applyFont="1" applyFill="1" applyBorder="1" applyAlignment="1">
      <alignment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vertical="center"/>
    </xf>
    <xf numFmtId="0" fontId="0" fillId="8" borderId="4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4" xfId="0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5" fillId="8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13" fillId="8" borderId="3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14" fillId="8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3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0" borderId="0" xfId="0" applyFont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32">
    <pageSetUpPr fitToPage="1"/>
  </sheetPr>
  <dimension ref="A1:CM57"/>
  <sheetViews>
    <sheetView tabSelected="1" view="pageBreakPreview" zoomScale="60" zoomScaleNormal="60" workbookViewId="0">
      <pane xSplit="11" ySplit="8" topLeftCell="AI12" activePane="bottomRight" state="frozen"/>
      <selection activeCell="AU10" sqref="AU10"/>
      <selection pane="topRight" activeCell="AU10" sqref="AU10"/>
      <selection pane="bottomLeft" activeCell="AU10" sqref="AU10"/>
      <selection pane="bottomRight" activeCell="CI30" sqref="A1:CI30"/>
    </sheetView>
  </sheetViews>
  <sheetFormatPr defaultColWidth="9" defaultRowHeight="19.8" x14ac:dyDescent="0.3"/>
  <cols>
    <col min="1" max="1" width="13.6640625" style="116" customWidth="1"/>
    <col min="2" max="2" width="8" style="116" customWidth="1"/>
    <col min="3" max="3" width="8.109375" style="79" customWidth="1"/>
    <col min="4" max="4" width="6.88671875" style="79" customWidth="1"/>
    <col min="5" max="5" width="8.21875" style="117" bestFit="1" customWidth="1"/>
    <col min="6" max="6" width="9.44140625" style="79" hidden="1" customWidth="1"/>
    <col min="7" max="7" width="8.109375" style="79" hidden="1" customWidth="1"/>
    <col min="8" max="8" width="8.88671875" style="79" hidden="1" customWidth="1"/>
    <col min="9" max="9" width="8.77734375" style="79" hidden="1" customWidth="1"/>
    <col min="10" max="10" width="9" style="79" hidden="1" customWidth="1"/>
    <col min="11" max="11" width="8.6640625" style="79" hidden="1" customWidth="1"/>
    <col min="12" max="12" width="9.6640625" style="79" hidden="1" customWidth="1"/>
    <col min="13" max="24" width="8.6640625" style="79" hidden="1" customWidth="1"/>
    <col min="25" max="25" width="8.6640625" style="79" customWidth="1"/>
    <col min="26" max="26" width="7.88671875" style="79" customWidth="1"/>
    <col min="27" max="29" width="8.88671875" style="79" hidden="1" customWidth="1"/>
    <col min="30" max="30" width="11" style="79" hidden="1" customWidth="1"/>
    <col min="31" max="31" width="10.109375" style="79" hidden="1" customWidth="1"/>
    <col min="32" max="32" width="12.109375" style="79" hidden="1" customWidth="1"/>
    <col min="33" max="33" width="11.6640625" style="79" customWidth="1"/>
    <col min="34" max="34" width="10.109375" style="79" customWidth="1"/>
    <col min="35" max="35" width="8.6640625" style="79" customWidth="1"/>
    <col min="36" max="36" width="10.109375" style="79" customWidth="1"/>
    <col min="37" max="37" width="8.44140625" style="118" customWidth="1"/>
    <col min="38" max="40" width="9" style="79" customWidth="1"/>
    <col min="41" max="41" width="10.109375" style="79" hidden="1" customWidth="1"/>
    <col min="42" max="42" width="9.44140625" style="79" hidden="1" customWidth="1"/>
    <col min="43" max="43" width="10.109375" style="79" hidden="1" customWidth="1"/>
    <col min="44" max="44" width="10.109375" style="79" customWidth="1"/>
    <col min="45" max="45" width="10.109375" style="79" hidden="1" customWidth="1"/>
    <col min="46" max="46" width="9.44140625" style="79" hidden="1" customWidth="1"/>
    <col min="47" max="48" width="10.109375" style="79" hidden="1" customWidth="1"/>
    <col min="49" max="50" width="8.6640625" style="79" hidden="1" customWidth="1"/>
    <col min="51" max="51" width="7.88671875" style="79" customWidth="1"/>
    <col min="52" max="54" width="8.88671875" style="79" customWidth="1"/>
    <col min="55" max="55" width="11" style="79" customWidth="1"/>
    <col min="56" max="56" width="10.109375" style="79" customWidth="1"/>
    <col min="57" max="57" width="12.109375" style="79" customWidth="1"/>
    <col min="58" max="58" width="11.6640625" style="79" customWidth="1"/>
    <col min="59" max="59" width="10.109375" style="79" customWidth="1"/>
    <col min="60" max="60" width="8.6640625" style="79" hidden="1" customWidth="1"/>
    <col min="61" max="61" width="10.109375" style="79" hidden="1" customWidth="1"/>
    <col min="62" max="62" width="8.44140625" style="79" hidden="1" customWidth="1"/>
    <col min="63" max="65" width="9" style="79" hidden="1" customWidth="1"/>
    <col min="66" max="66" width="10.109375" style="79" hidden="1" customWidth="1"/>
    <col min="67" max="67" width="9.44140625" style="79" hidden="1" customWidth="1"/>
    <col min="68" max="70" width="10.109375" style="79" hidden="1" customWidth="1"/>
    <col min="71" max="71" width="9.44140625" style="79" hidden="1" customWidth="1"/>
    <col min="72" max="72" width="10.109375" style="79" customWidth="1"/>
    <col min="73" max="74" width="12.88671875" style="79" customWidth="1"/>
    <col min="75" max="75" width="10.109375" style="79" customWidth="1"/>
    <col min="76" max="76" width="12.88671875" style="79" hidden="1" customWidth="1"/>
    <col min="77" max="77" width="10.109375" style="79" hidden="1" customWidth="1"/>
    <col min="78" max="78" width="12.88671875" style="79" customWidth="1"/>
    <col min="79" max="79" width="10.109375" style="79" customWidth="1"/>
    <col min="80" max="80" width="12.88671875" style="79" customWidth="1"/>
    <col min="81" max="81" width="10.109375" style="79" hidden="1" customWidth="1"/>
    <col min="82" max="82" width="10.33203125" style="79" bestFit="1" customWidth="1"/>
    <col min="83" max="83" width="11.6640625" style="79" bestFit="1" customWidth="1"/>
    <col min="84" max="84" width="13.44140625" style="119" bestFit="1" customWidth="1"/>
    <col min="85" max="85" width="11.88671875" style="79" hidden="1" customWidth="1"/>
    <col min="86" max="86" width="16.6640625" style="79" hidden="1" customWidth="1"/>
    <col min="87" max="87" width="12.109375" style="79" customWidth="1"/>
    <col min="88" max="89" width="9" style="79"/>
    <col min="90" max="90" width="12.88671875" style="79" bestFit="1" customWidth="1"/>
    <col min="91" max="16384" width="9" style="79"/>
  </cols>
  <sheetData>
    <row r="1" spans="1:91" s="10" customFormat="1" ht="70.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4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6" t="s">
        <v>37</v>
      </c>
      <c r="AM1" s="6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7" t="s">
        <v>43</v>
      </c>
      <c r="AS1" s="6"/>
      <c r="AT1" s="6" t="s">
        <v>44</v>
      </c>
      <c r="AU1" s="2" t="s">
        <v>45</v>
      </c>
      <c r="AV1" s="2"/>
      <c r="AW1" s="2" t="s">
        <v>46</v>
      </c>
      <c r="AX1" s="6" t="s">
        <v>47</v>
      </c>
      <c r="AY1" s="6" t="s">
        <v>48</v>
      </c>
      <c r="AZ1" s="6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4" t="s">
        <v>57</v>
      </c>
      <c r="BI1" s="2" t="s">
        <v>58</v>
      </c>
      <c r="BJ1" s="2" t="s">
        <v>59</v>
      </c>
      <c r="BK1" s="2" t="s">
        <v>18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8" t="s">
        <v>66</v>
      </c>
      <c r="BS1" s="2" t="s">
        <v>67</v>
      </c>
      <c r="BT1" s="8" t="s">
        <v>68</v>
      </c>
      <c r="BU1" s="2" t="s">
        <v>69</v>
      </c>
      <c r="BV1" s="2" t="s">
        <v>70</v>
      </c>
      <c r="BW1" s="8" t="s">
        <v>71</v>
      </c>
      <c r="BX1" s="2" t="s">
        <v>72</v>
      </c>
      <c r="BY1" s="8" t="s">
        <v>73</v>
      </c>
      <c r="BZ1" s="2" t="s">
        <v>74</v>
      </c>
      <c r="CA1" s="2" t="s">
        <v>75</v>
      </c>
      <c r="CB1" s="2" t="s">
        <v>76</v>
      </c>
      <c r="CC1" s="8"/>
      <c r="CD1" s="9" t="s">
        <v>77</v>
      </c>
      <c r="CE1" s="9" t="s">
        <v>78</v>
      </c>
      <c r="CF1" s="9" t="s">
        <v>79</v>
      </c>
      <c r="CG1" s="9" t="s">
        <v>80</v>
      </c>
      <c r="CH1" s="9" t="s">
        <v>81</v>
      </c>
      <c r="CI1" s="9" t="s">
        <v>82</v>
      </c>
    </row>
    <row r="2" spans="1:91" s="18" customFormat="1" x14ac:dyDescent="0.3">
      <c r="A2" s="11" t="s">
        <v>83</v>
      </c>
      <c r="B2" s="11"/>
      <c r="C2" s="11"/>
      <c r="D2" s="11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>
        <v>18</v>
      </c>
      <c r="Z2" s="13">
        <v>17</v>
      </c>
      <c r="AA2" s="13">
        <v>19</v>
      </c>
      <c r="AB2" s="13">
        <v>16</v>
      </c>
      <c r="AC2" s="13">
        <v>37</v>
      </c>
      <c r="AD2" s="13">
        <v>21</v>
      </c>
      <c r="AE2" s="13">
        <v>27</v>
      </c>
      <c r="AF2" s="13"/>
      <c r="AG2" s="13">
        <v>240</v>
      </c>
      <c r="AH2" s="13">
        <v>330</v>
      </c>
      <c r="AI2" s="13"/>
      <c r="AJ2" s="13"/>
      <c r="AK2" s="14"/>
      <c r="AL2" s="13"/>
      <c r="AM2" s="13"/>
      <c r="AN2" s="13"/>
      <c r="AO2" s="13"/>
      <c r="AP2" s="13"/>
      <c r="AQ2" s="13"/>
      <c r="AR2" s="13">
        <v>260</v>
      </c>
      <c r="AS2" s="13"/>
      <c r="AT2" s="13"/>
      <c r="AU2" s="13">
        <v>400</v>
      </c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>
        <v>15</v>
      </c>
      <c r="BI2" s="13"/>
      <c r="BJ2" s="13"/>
      <c r="BK2" s="13"/>
      <c r="BL2" s="13">
        <v>16</v>
      </c>
      <c r="BM2" s="13">
        <v>80</v>
      </c>
      <c r="BN2" s="13"/>
      <c r="BO2" s="13"/>
      <c r="BP2" s="15"/>
      <c r="BQ2" s="15"/>
      <c r="BR2" s="13"/>
      <c r="BS2" s="13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1"/>
      <c r="CE2" s="11"/>
      <c r="CF2" s="16"/>
      <c r="CG2" s="11"/>
      <c r="CH2" s="11"/>
      <c r="CI2" s="17"/>
      <c r="CK2" s="19" t="s">
        <v>84</v>
      </c>
    </row>
    <row r="3" spans="1:91" s="18" customFormat="1" x14ac:dyDescent="0.3">
      <c r="A3" s="11" t="s">
        <v>85</v>
      </c>
      <c r="B3" s="11"/>
      <c r="C3" s="11"/>
      <c r="D3" s="11"/>
      <c r="E3" s="12"/>
      <c r="F3" s="13">
        <v>35</v>
      </c>
      <c r="G3" s="13">
        <v>16</v>
      </c>
      <c r="H3" s="13">
        <v>15</v>
      </c>
      <c r="I3" s="13">
        <v>20</v>
      </c>
      <c r="J3" s="13">
        <v>19</v>
      </c>
      <c r="K3" s="13">
        <v>38</v>
      </c>
      <c r="L3" s="13">
        <v>30</v>
      </c>
      <c r="M3" s="13">
        <v>40</v>
      </c>
      <c r="N3" s="13">
        <v>55</v>
      </c>
      <c r="O3" s="13">
        <v>25</v>
      </c>
      <c r="P3" s="13">
        <v>52</v>
      </c>
      <c r="Q3" s="13">
        <v>80</v>
      </c>
      <c r="R3" s="13">
        <v>22</v>
      </c>
      <c r="S3" s="13">
        <v>20</v>
      </c>
      <c r="T3" s="13">
        <v>60</v>
      </c>
      <c r="U3" s="13">
        <v>45</v>
      </c>
      <c r="V3" s="13">
        <v>80</v>
      </c>
      <c r="W3" s="13">
        <v>75</v>
      </c>
      <c r="X3" s="13">
        <v>65</v>
      </c>
      <c r="Y3" s="13"/>
      <c r="Z3" s="13"/>
      <c r="AA3" s="13"/>
      <c r="AB3" s="13"/>
      <c r="AC3" s="13"/>
      <c r="AD3" s="13"/>
      <c r="AE3" s="13"/>
      <c r="AF3" s="13">
        <v>20</v>
      </c>
      <c r="AG3" s="13">
        <v>245</v>
      </c>
      <c r="AH3" s="13">
        <v>335</v>
      </c>
      <c r="AI3" s="13">
        <v>100</v>
      </c>
      <c r="AJ3" s="13">
        <v>120</v>
      </c>
      <c r="AK3" s="14">
        <v>115</v>
      </c>
      <c r="AL3" s="13">
        <v>170</v>
      </c>
      <c r="AM3" s="13">
        <v>360</v>
      </c>
      <c r="AN3" s="13">
        <v>170</v>
      </c>
      <c r="AO3" s="13">
        <v>30</v>
      </c>
      <c r="AP3" s="13">
        <v>185</v>
      </c>
      <c r="AQ3" s="15">
        <v>380</v>
      </c>
      <c r="AR3" s="15">
        <v>260</v>
      </c>
      <c r="AS3" s="13"/>
      <c r="AT3" s="13">
        <v>360</v>
      </c>
      <c r="AU3" s="15">
        <v>400</v>
      </c>
      <c r="AV3" s="15"/>
      <c r="AW3" s="13">
        <v>275</v>
      </c>
      <c r="AX3" s="13">
        <v>260</v>
      </c>
      <c r="AY3" s="13">
        <v>350</v>
      </c>
      <c r="AZ3" s="13">
        <v>415</v>
      </c>
      <c r="BA3" s="13">
        <v>530</v>
      </c>
      <c r="BB3" s="13">
        <v>675</v>
      </c>
      <c r="BC3" s="13">
        <v>495</v>
      </c>
      <c r="BD3" s="13">
        <v>805</v>
      </c>
      <c r="BE3" s="13">
        <v>200</v>
      </c>
      <c r="BF3" s="13">
        <v>245</v>
      </c>
      <c r="BG3" s="13">
        <v>250</v>
      </c>
      <c r="BH3" s="13"/>
      <c r="BI3" s="13">
        <v>14</v>
      </c>
      <c r="BJ3" s="13">
        <v>17</v>
      </c>
      <c r="BK3" s="13">
        <v>16</v>
      </c>
      <c r="BL3" s="13"/>
      <c r="BM3" s="13"/>
      <c r="BN3" s="13">
        <v>140</v>
      </c>
      <c r="BO3" s="13">
        <v>160</v>
      </c>
      <c r="BP3" s="15">
        <v>14</v>
      </c>
      <c r="BQ3" s="15">
        <v>465</v>
      </c>
      <c r="BR3" s="13">
        <v>490</v>
      </c>
      <c r="BS3" s="13">
        <v>480</v>
      </c>
      <c r="BT3" s="15">
        <v>290</v>
      </c>
      <c r="BU3" s="15">
        <v>115</v>
      </c>
      <c r="BV3" s="15">
        <v>115</v>
      </c>
      <c r="BW3" s="15">
        <v>115</v>
      </c>
      <c r="BX3" s="15">
        <v>360</v>
      </c>
      <c r="BY3" s="15">
        <v>125</v>
      </c>
      <c r="BZ3" s="15">
        <v>285</v>
      </c>
      <c r="CA3" s="15">
        <v>285</v>
      </c>
      <c r="CB3" s="15">
        <v>285</v>
      </c>
      <c r="CC3" s="15"/>
      <c r="CD3" s="11"/>
      <c r="CE3" s="11"/>
      <c r="CF3" s="12"/>
      <c r="CG3" s="11"/>
      <c r="CH3" s="11"/>
      <c r="CI3" s="17"/>
    </row>
    <row r="4" spans="1:91" s="28" customFormat="1" ht="24" customHeight="1" x14ac:dyDescent="0.3">
      <c r="A4" s="20" t="s">
        <v>86</v>
      </c>
      <c r="B4" s="21"/>
      <c r="C4" s="21"/>
      <c r="D4" s="22"/>
      <c r="E4" s="23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4">
        <v>0</v>
      </c>
      <c r="AL4" s="22"/>
      <c r="AM4" s="22"/>
      <c r="AN4" s="22"/>
      <c r="AO4" s="22"/>
      <c r="AP4" s="22"/>
      <c r="AQ4" s="22"/>
      <c r="AR4" s="22">
        <v>371</v>
      </c>
      <c r="AS4" s="22"/>
      <c r="AT4" s="22"/>
      <c r="AU4" s="22">
        <v>507</v>
      </c>
      <c r="AV4" s="22"/>
      <c r="AW4" s="22"/>
      <c r="AX4" s="22">
        <v>0</v>
      </c>
      <c r="AY4" s="22"/>
      <c r="AZ4" s="22"/>
      <c r="BA4" s="22">
        <v>440</v>
      </c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5"/>
      <c r="CG4" s="26"/>
      <c r="CH4" s="22"/>
      <c r="CI4" s="27"/>
      <c r="CL4" s="28" t="s">
        <v>87</v>
      </c>
      <c r="CM4" s="28" t="s">
        <v>88</v>
      </c>
    </row>
    <row r="5" spans="1:91" s="33" customFormat="1" ht="24" customHeight="1" thickBot="1" x14ac:dyDescent="0.35">
      <c r="A5" s="29" t="s">
        <v>89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>
        <v>10</v>
      </c>
      <c r="AL5" s="31"/>
      <c r="AM5" s="31"/>
      <c r="AN5" s="31"/>
      <c r="AO5" s="31"/>
      <c r="AP5" s="31"/>
      <c r="AQ5" s="31"/>
      <c r="AR5" s="31">
        <v>3</v>
      </c>
      <c r="AS5" s="31"/>
      <c r="AT5" s="31"/>
      <c r="AU5" s="31">
        <v>6</v>
      </c>
      <c r="AV5" s="31"/>
      <c r="AW5" s="31"/>
      <c r="AX5" s="31">
        <v>5</v>
      </c>
      <c r="AY5" s="31"/>
      <c r="AZ5" s="31"/>
      <c r="BA5" s="31">
        <v>5</v>
      </c>
      <c r="BB5" s="31"/>
      <c r="BC5" s="31"/>
      <c r="BD5" s="31"/>
      <c r="BE5" s="31"/>
      <c r="BF5" s="31"/>
      <c r="BG5" s="31"/>
      <c r="BH5" s="31"/>
      <c r="BI5" s="31"/>
      <c r="BJ5" s="31"/>
      <c r="CD5" s="31"/>
      <c r="CE5" s="31"/>
      <c r="CF5" s="34"/>
      <c r="CG5" s="34"/>
      <c r="CH5" s="31"/>
      <c r="CI5" s="31"/>
    </row>
    <row r="6" spans="1:91" s="38" customFormat="1" ht="24" hidden="1" customHeight="1" x14ac:dyDescent="0.3">
      <c r="A6" s="35" t="s">
        <v>90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2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CD6" s="37"/>
      <c r="CE6" s="37"/>
      <c r="CF6" s="39"/>
      <c r="CG6" s="39"/>
      <c r="CH6" s="37"/>
      <c r="CI6" s="37"/>
    </row>
    <row r="7" spans="1:91" s="43" customFormat="1" ht="24" hidden="1" customHeight="1" x14ac:dyDescent="0.3">
      <c r="A7" s="40" t="s">
        <v>91</v>
      </c>
      <c r="B7" s="41"/>
      <c r="C7" s="32"/>
      <c r="D7" s="32"/>
      <c r="E7" s="32"/>
      <c r="F7" s="42">
        <f t="shared" ref="F7:BK7" si="0">SUM(F12:F143)</f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P7" s="42">
        <f t="shared" si="0"/>
        <v>0</v>
      </c>
      <c r="Q7" s="42">
        <f t="shared" si="0"/>
        <v>0</v>
      </c>
      <c r="R7" s="42">
        <f t="shared" si="0"/>
        <v>0</v>
      </c>
      <c r="S7" s="42">
        <f t="shared" si="0"/>
        <v>0</v>
      </c>
      <c r="T7" s="42">
        <f t="shared" si="0"/>
        <v>2</v>
      </c>
      <c r="U7" s="42">
        <f t="shared" si="0"/>
        <v>0</v>
      </c>
      <c r="V7" s="42">
        <f t="shared" si="0"/>
        <v>0</v>
      </c>
      <c r="W7" s="42">
        <f t="shared" si="0"/>
        <v>0</v>
      </c>
      <c r="X7" s="42">
        <f t="shared" si="0"/>
        <v>0</v>
      </c>
      <c r="Y7" s="42">
        <f t="shared" si="0"/>
        <v>10</v>
      </c>
      <c r="Z7" s="42">
        <f t="shared" si="0"/>
        <v>10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0</v>
      </c>
      <c r="AE7" s="42">
        <f t="shared" si="0"/>
        <v>0</v>
      </c>
      <c r="AF7" s="42">
        <f t="shared" si="0"/>
        <v>0</v>
      </c>
      <c r="AG7" s="42">
        <f t="shared" si="0"/>
        <v>6</v>
      </c>
      <c r="AH7" s="42">
        <f t="shared" si="0"/>
        <v>1</v>
      </c>
      <c r="AI7" s="42">
        <f t="shared" si="0"/>
        <v>10</v>
      </c>
      <c r="AJ7" s="42">
        <f t="shared" si="0"/>
        <v>25</v>
      </c>
      <c r="AK7" s="42">
        <f t="shared" si="0"/>
        <v>275</v>
      </c>
      <c r="AL7" s="42">
        <f t="shared" si="0"/>
        <v>4</v>
      </c>
      <c r="AM7" s="42">
        <f t="shared" si="0"/>
        <v>2</v>
      </c>
      <c r="AN7" s="42">
        <f t="shared" si="0"/>
        <v>2</v>
      </c>
      <c r="AO7" s="42">
        <f t="shared" si="0"/>
        <v>0</v>
      </c>
      <c r="AP7" s="42">
        <f t="shared" si="0"/>
        <v>0</v>
      </c>
      <c r="AQ7" s="42">
        <f t="shared" si="0"/>
        <v>0</v>
      </c>
      <c r="AR7" s="42">
        <f t="shared" si="0"/>
        <v>11</v>
      </c>
      <c r="AS7" s="42">
        <f t="shared" si="0"/>
        <v>0</v>
      </c>
      <c r="AT7" s="42">
        <f t="shared" si="0"/>
        <v>0</v>
      </c>
      <c r="AU7" s="42">
        <f t="shared" si="0"/>
        <v>0</v>
      </c>
      <c r="AV7" s="42">
        <f t="shared" si="0"/>
        <v>0</v>
      </c>
      <c r="AW7" s="42">
        <f t="shared" si="0"/>
        <v>7</v>
      </c>
      <c r="AX7" s="42">
        <f t="shared" si="0"/>
        <v>0</v>
      </c>
      <c r="AY7" s="42">
        <f t="shared" si="0"/>
        <v>2</v>
      </c>
      <c r="AZ7" s="42">
        <f t="shared" si="0"/>
        <v>0</v>
      </c>
      <c r="BA7" s="42">
        <f t="shared" si="0"/>
        <v>0</v>
      </c>
      <c r="BB7" s="42">
        <f t="shared" si="0"/>
        <v>0</v>
      </c>
      <c r="BC7" s="42">
        <f t="shared" si="0"/>
        <v>2</v>
      </c>
      <c r="BD7" s="42">
        <f t="shared" si="0"/>
        <v>0</v>
      </c>
      <c r="BE7" s="42">
        <f t="shared" si="0"/>
        <v>5</v>
      </c>
      <c r="BF7" s="42">
        <f t="shared" si="0"/>
        <v>0</v>
      </c>
      <c r="BG7" s="42">
        <f t="shared" si="0"/>
        <v>5</v>
      </c>
      <c r="BH7" s="42">
        <f t="shared" si="0"/>
        <v>0</v>
      </c>
      <c r="BI7" s="42">
        <f t="shared" si="0"/>
        <v>0</v>
      </c>
      <c r="BJ7" s="42">
        <f t="shared" si="0"/>
        <v>0</v>
      </c>
      <c r="BK7" s="42">
        <f t="shared" si="0"/>
        <v>0</v>
      </c>
      <c r="CD7" s="32"/>
      <c r="CE7" s="32"/>
      <c r="CF7" s="44"/>
      <c r="CG7" s="45"/>
      <c r="CH7" s="32"/>
      <c r="CI7" s="32"/>
    </row>
    <row r="8" spans="1:91" s="48" customFormat="1" ht="24" hidden="1" customHeight="1" x14ac:dyDescent="0.3">
      <c r="A8" s="46" t="s">
        <v>92</v>
      </c>
      <c r="B8" s="47"/>
      <c r="C8" s="45"/>
      <c r="D8" s="45"/>
      <c r="E8" s="45"/>
      <c r="F8" s="45">
        <f t="shared" ref="F8:AQ8" si="1">F4+F5</f>
        <v>0</v>
      </c>
      <c r="G8" s="45">
        <f t="shared" si="1"/>
        <v>0</v>
      </c>
      <c r="H8" s="45">
        <f t="shared" si="1"/>
        <v>0</v>
      </c>
      <c r="I8" s="45">
        <f t="shared" si="1"/>
        <v>0</v>
      </c>
      <c r="J8" s="45">
        <f t="shared" si="1"/>
        <v>0</v>
      </c>
      <c r="K8" s="45">
        <f t="shared" si="1"/>
        <v>0</v>
      </c>
      <c r="L8" s="45">
        <f t="shared" si="1"/>
        <v>0</v>
      </c>
      <c r="M8" s="45">
        <f t="shared" si="1"/>
        <v>0</v>
      </c>
      <c r="N8" s="45">
        <f t="shared" si="1"/>
        <v>0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0</v>
      </c>
      <c r="S8" s="45">
        <f t="shared" si="1"/>
        <v>0</v>
      </c>
      <c r="T8" s="45">
        <f t="shared" si="1"/>
        <v>0</v>
      </c>
      <c r="U8" s="45">
        <f t="shared" si="1"/>
        <v>0</v>
      </c>
      <c r="V8" s="45">
        <f t="shared" si="1"/>
        <v>0</v>
      </c>
      <c r="W8" s="45">
        <f t="shared" si="1"/>
        <v>0</v>
      </c>
      <c r="X8" s="45">
        <f t="shared" si="1"/>
        <v>0</v>
      </c>
      <c r="Y8" s="45">
        <f t="shared" si="1"/>
        <v>0</v>
      </c>
      <c r="Z8" s="45">
        <f t="shared" si="1"/>
        <v>0</v>
      </c>
      <c r="AA8" s="45">
        <f t="shared" si="1"/>
        <v>0</v>
      </c>
      <c r="AB8" s="45">
        <f t="shared" si="1"/>
        <v>0</v>
      </c>
      <c r="AC8" s="45">
        <f t="shared" si="1"/>
        <v>0</v>
      </c>
      <c r="AD8" s="45">
        <f t="shared" si="1"/>
        <v>0</v>
      </c>
      <c r="AE8" s="45">
        <f t="shared" si="1"/>
        <v>0</v>
      </c>
      <c r="AF8" s="45">
        <f t="shared" si="1"/>
        <v>0</v>
      </c>
      <c r="AG8" s="45">
        <f t="shared" si="1"/>
        <v>0</v>
      </c>
      <c r="AH8" s="45">
        <f t="shared" si="1"/>
        <v>0</v>
      </c>
      <c r="AI8" s="45">
        <f t="shared" si="1"/>
        <v>0</v>
      </c>
      <c r="AJ8" s="45">
        <f t="shared" si="1"/>
        <v>0</v>
      </c>
      <c r="AK8" s="32">
        <f t="shared" si="1"/>
        <v>10</v>
      </c>
      <c r="AL8" s="45">
        <f t="shared" si="1"/>
        <v>0</v>
      </c>
      <c r="AM8" s="45">
        <f t="shared" si="1"/>
        <v>0</v>
      </c>
      <c r="AN8" s="45">
        <f t="shared" si="1"/>
        <v>0</v>
      </c>
      <c r="AO8" s="45">
        <f t="shared" si="1"/>
        <v>0</v>
      </c>
      <c r="AP8" s="45">
        <f t="shared" si="1"/>
        <v>0</v>
      </c>
      <c r="AQ8" s="45">
        <f t="shared" si="1"/>
        <v>0</v>
      </c>
      <c r="AR8" s="45">
        <f>AR4+AR5</f>
        <v>374</v>
      </c>
      <c r="AS8" s="45">
        <f t="shared" ref="AS8:BL8" si="2">AS4+AS5</f>
        <v>0</v>
      </c>
      <c r="AT8" s="45">
        <f t="shared" si="2"/>
        <v>0</v>
      </c>
      <c r="AU8" s="45">
        <f t="shared" si="2"/>
        <v>513</v>
      </c>
      <c r="AV8" s="45">
        <f t="shared" si="2"/>
        <v>0</v>
      </c>
      <c r="AW8" s="45">
        <f t="shared" si="2"/>
        <v>0</v>
      </c>
      <c r="AX8" s="45">
        <f t="shared" si="2"/>
        <v>5</v>
      </c>
      <c r="AY8" s="45">
        <f t="shared" si="2"/>
        <v>0</v>
      </c>
      <c r="AZ8" s="45">
        <f t="shared" si="2"/>
        <v>0</v>
      </c>
      <c r="BA8" s="45">
        <f t="shared" si="2"/>
        <v>445</v>
      </c>
      <c r="BB8" s="45">
        <f t="shared" si="2"/>
        <v>0</v>
      </c>
      <c r="BC8" s="45">
        <f t="shared" si="2"/>
        <v>0</v>
      </c>
      <c r="BD8" s="45">
        <f t="shared" si="2"/>
        <v>0</v>
      </c>
      <c r="BE8" s="45">
        <f t="shared" si="2"/>
        <v>0</v>
      </c>
      <c r="BF8" s="45">
        <f t="shared" si="2"/>
        <v>0</v>
      </c>
      <c r="BG8" s="45">
        <f t="shared" si="2"/>
        <v>0</v>
      </c>
      <c r="BH8" s="45">
        <f t="shared" si="2"/>
        <v>0</v>
      </c>
      <c r="BI8" s="45">
        <f t="shared" si="2"/>
        <v>0</v>
      </c>
      <c r="BJ8" s="45">
        <f t="shared" si="2"/>
        <v>0</v>
      </c>
      <c r="BK8" s="45">
        <f t="shared" si="2"/>
        <v>0</v>
      </c>
      <c r="BL8" s="45">
        <f t="shared" si="2"/>
        <v>0</v>
      </c>
      <c r="BN8" s="45"/>
      <c r="CD8" s="45"/>
      <c r="CE8" s="45"/>
      <c r="CF8" s="49"/>
      <c r="CH8" s="45"/>
      <c r="CI8" s="45"/>
    </row>
    <row r="9" spans="1:91" s="28" customFormat="1" ht="24" hidden="1" customHeight="1" x14ac:dyDescent="0.3">
      <c r="A9" s="50" t="s">
        <v>93</v>
      </c>
      <c r="B9" s="51"/>
      <c r="C9" s="27"/>
      <c r="D9" s="22"/>
      <c r="E9" s="5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4">
        <v>7</v>
      </c>
      <c r="AL9" s="22"/>
      <c r="AM9" s="22"/>
      <c r="AN9" s="22"/>
      <c r="AO9" s="22"/>
      <c r="AP9" s="22"/>
      <c r="AQ9" s="22"/>
      <c r="AR9" s="22">
        <v>376</v>
      </c>
      <c r="AS9" s="22"/>
      <c r="AT9" s="22"/>
      <c r="AU9" s="22">
        <v>512</v>
      </c>
      <c r="AV9" s="22"/>
      <c r="AW9" s="27"/>
      <c r="AX9" s="27">
        <v>5</v>
      </c>
      <c r="AY9" s="27"/>
      <c r="AZ9" s="27"/>
      <c r="BA9" s="27">
        <v>445</v>
      </c>
      <c r="BB9" s="27"/>
      <c r="BC9" s="27"/>
      <c r="BD9" s="27"/>
      <c r="BE9" s="27"/>
      <c r="BF9" s="27"/>
      <c r="BG9" s="27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5"/>
      <c r="CG9" s="26"/>
      <c r="CH9" s="22"/>
      <c r="CI9" s="22"/>
    </row>
    <row r="10" spans="1:91" s="48" customFormat="1" ht="24" hidden="1" customHeight="1" x14ac:dyDescent="0.3">
      <c r="A10" s="46" t="s">
        <v>94</v>
      </c>
      <c r="B10" s="47"/>
      <c r="C10" s="45"/>
      <c r="D10" s="53"/>
      <c r="E10" s="54"/>
      <c r="F10" s="53">
        <f t="shared" ref="F10:AN10" si="3">F9-(SUM(F30:G30)+H30*2)</f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3"/>
        <v>0</v>
      </c>
      <c r="K10" s="53">
        <f t="shared" si="3"/>
        <v>0</v>
      </c>
      <c r="L10" s="53">
        <f t="shared" si="3"/>
        <v>0</v>
      </c>
      <c r="M10" s="53">
        <f t="shared" si="3"/>
        <v>0</v>
      </c>
      <c r="N10" s="53">
        <f t="shared" si="3"/>
        <v>0</v>
      </c>
      <c r="O10" s="53">
        <f t="shared" si="3"/>
        <v>0</v>
      </c>
      <c r="P10" s="53">
        <f t="shared" si="3"/>
        <v>0</v>
      </c>
      <c r="Q10" s="53">
        <f t="shared" si="3"/>
        <v>0</v>
      </c>
      <c r="R10" s="53">
        <f t="shared" si="3"/>
        <v>0</v>
      </c>
      <c r="S10" s="53">
        <f t="shared" si="3"/>
        <v>0</v>
      </c>
      <c r="T10" s="53">
        <f t="shared" si="3"/>
        <v>0</v>
      </c>
      <c r="U10" s="53">
        <f t="shared" si="3"/>
        <v>0</v>
      </c>
      <c r="V10" s="53">
        <f t="shared" si="3"/>
        <v>0</v>
      </c>
      <c r="W10" s="53">
        <f t="shared" si="3"/>
        <v>0</v>
      </c>
      <c r="X10" s="53">
        <f t="shared" si="3"/>
        <v>0</v>
      </c>
      <c r="Y10" s="53">
        <f t="shared" si="3"/>
        <v>0</v>
      </c>
      <c r="Z10" s="53">
        <f t="shared" si="3"/>
        <v>0</v>
      </c>
      <c r="AA10" s="53">
        <f t="shared" si="3"/>
        <v>0</v>
      </c>
      <c r="AB10" s="53">
        <f t="shared" si="3"/>
        <v>0</v>
      </c>
      <c r="AC10" s="53">
        <f t="shared" si="3"/>
        <v>0</v>
      </c>
      <c r="AD10" s="53">
        <f t="shared" si="3"/>
        <v>0</v>
      </c>
      <c r="AE10" s="53">
        <f t="shared" si="3"/>
        <v>-8</v>
      </c>
      <c r="AF10" s="53">
        <f t="shared" si="3"/>
        <v>-6</v>
      </c>
      <c r="AG10" s="53">
        <f t="shared" si="3"/>
        <v>-5</v>
      </c>
      <c r="AH10" s="53">
        <f t="shared" si="3"/>
        <v>-1</v>
      </c>
      <c r="AI10" s="53">
        <f t="shared" si="3"/>
        <v>0</v>
      </c>
      <c r="AJ10" s="53">
        <f t="shared" si="3"/>
        <v>0</v>
      </c>
      <c r="AK10" s="24">
        <f t="shared" si="3"/>
        <v>7</v>
      </c>
      <c r="AL10" s="53">
        <f t="shared" si="3"/>
        <v>0</v>
      </c>
      <c r="AM10" s="53">
        <f t="shared" si="3"/>
        <v>0</v>
      </c>
      <c r="AN10" s="53">
        <f t="shared" si="3"/>
        <v>0</v>
      </c>
      <c r="AO10" s="53"/>
      <c r="AP10" s="53"/>
      <c r="AQ10" s="53"/>
      <c r="AR10" s="53">
        <f>AR9-(SUM(AR30:AS30)+AT30*2)</f>
        <v>371</v>
      </c>
      <c r="AS10" s="53"/>
      <c r="AT10" s="53"/>
      <c r="AU10" s="53">
        <f>AU9-(SUM(AU30:AV30)+AW30*2)</f>
        <v>498</v>
      </c>
      <c r="AV10" s="53"/>
      <c r="AW10" s="53"/>
      <c r="AX10" s="53">
        <f>AX9-(SUM(AX30:AY30)+AZ30*2)</f>
        <v>3</v>
      </c>
      <c r="AY10" s="53"/>
      <c r="AZ10" s="53"/>
      <c r="BA10" s="53">
        <f>BA9-(SUM(BA24:BB24)+BC24*2)</f>
        <v>445</v>
      </c>
      <c r="BB10" s="53"/>
      <c r="BC10" s="53"/>
      <c r="BD10" s="53">
        <f t="shared" ref="BD10:BL10" si="4">BD9-(SUM(BD30:BE30)+BF30*2)</f>
        <v>0</v>
      </c>
      <c r="BE10" s="53">
        <f t="shared" si="4"/>
        <v>0</v>
      </c>
      <c r="BF10" s="53">
        <f t="shared" si="4"/>
        <v>0</v>
      </c>
      <c r="BG10" s="53">
        <f t="shared" si="4"/>
        <v>0</v>
      </c>
      <c r="BH10" s="53">
        <f t="shared" si="4"/>
        <v>0</v>
      </c>
      <c r="BI10" s="53">
        <f t="shared" si="4"/>
        <v>0</v>
      </c>
      <c r="BJ10" s="53">
        <f t="shared" si="4"/>
        <v>0</v>
      </c>
      <c r="BK10" s="53">
        <f t="shared" si="4"/>
        <v>0</v>
      </c>
      <c r="BL10" s="53">
        <f t="shared" si="4"/>
        <v>0</v>
      </c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5"/>
      <c r="CG10" s="56"/>
      <c r="CH10" s="53"/>
      <c r="CI10" s="53"/>
    </row>
    <row r="11" spans="1:91" s="64" customFormat="1" ht="24" hidden="1" customHeight="1" thickBot="1" x14ac:dyDescent="0.35">
      <c r="A11" s="57" t="s">
        <v>95</v>
      </c>
      <c r="B11" s="58"/>
      <c r="C11" s="59"/>
      <c r="D11" s="60"/>
      <c r="E11" s="61"/>
      <c r="F11" s="60">
        <f t="shared" ref="F11:AP11" si="5">F8-F10</f>
        <v>0</v>
      </c>
      <c r="G11" s="60">
        <f t="shared" si="5"/>
        <v>0</v>
      </c>
      <c r="H11" s="60">
        <f t="shared" si="5"/>
        <v>0</v>
      </c>
      <c r="I11" s="60">
        <f t="shared" si="5"/>
        <v>0</v>
      </c>
      <c r="J11" s="60">
        <f t="shared" si="5"/>
        <v>0</v>
      </c>
      <c r="K11" s="60">
        <f t="shared" si="5"/>
        <v>0</v>
      </c>
      <c r="L11" s="60">
        <f t="shared" si="5"/>
        <v>0</v>
      </c>
      <c r="M11" s="60">
        <f t="shared" si="5"/>
        <v>0</v>
      </c>
      <c r="N11" s="60">
        <f t="shared" si="5"/>
        <v>0</v>
      </c>
      <c r="O11" s="60">
        <f t="shared" si="5"/>
        <v>0</v>
      </c>
      <c r="P11" s="60">
        <f t="shared" si="5"/>
        <v>0</v>
      </c>
      <c r="Q11" s="60">
        <f t="shared" si="5"/>
        <v>0</v>
      </c>
      <c r="R11" s="60">
        <f t="shared" si="5"/>
        <v>0</v>
      </c>
      <c r="S11" s="60">
        <f t="shared" si="5"/>
        <v>0</v>
      </c>
      <c r="T11" s="60">
        <f t="shared" si="5"/>
        <v>0</v>
      </c>
      <c r="U11" s="60">
        <f t="shared" si="5"/>
        <v>0</v>
      </c>
      <c r="V11" s="60">
        <f t="shared" si="5"/>
        <v>0</v>
      </c>
      <c r="W11" s="60">
        <f t="shared" si="5"/>
        <v>0</v>
      </c>
      <c r="X11" s="60">
        <f t="shared" si="5"/>
        <v>0</v>
      </c>
      <c r="Y11" s="60">
        <f t="shared" si="5"/>
        <v>0</v>
      </c>
      <c r="Z11" s="60">
        <f t="shared" si="5"/>
        <v>0</v>
      </c>
      <c r="AA11" s="60">
        <f t="shared" si="5"/>
        <v>0</v>
      </c>
      <c r="AB11" s="60">
        <f t="shared" si="5"/>
        <v>0</v>
      </c>
      <c r="AC11" s="60">
        <f t="shared" si="5"/>
        <v>0</v>
      </c>
      <c r="AD11" s="60">
        <f t="shared" si="5"/>
        <v>0</v>
      </c>
      <c r="AE11" s="60">
        <f t="shared" si="5"/>
        <v>8</v>
      </c>
      <c r="AF11" s="60">
        <f t="shared" si="5"/>
        <v>6</v>
      </c>
      <c r="AG11" s="60">
        <f t="shared" si="5"/>
        <v>5</v>
      </c>
      <c r="AH11" s="60">
        <f t="shared" si="5"/>
        <v>1</v>
      </c>
      <c r="AI11" s="60">
        <f t="shared" si="5"/>
        <v>0</v>
      </c>
      <c r="AJ11" s="60">
        <f t="shared" si="5"/>
        <v>0</v>
      </c>
      <c r="AK11" s="24">
        <f t="shared" si="5"/>
        <v>3</v>
      </c>
      <c r="AL11" s="60">
        <f t="shared" si="5"/>
        <v>0</v>
      </c>
      <c r="AM11" s="60">
        <f t="shared" si="5"/>
        <v>0</v>
      </c>
      <c r="AN11" s="60">
        <f t="shared" si="5"/>
        <v>0</v>
      </c>
      <c r="AO11" s="60">
        <f t="shared" si="5"/>
        <v>0</v>
      </c>
      <c r="AP11" s="60">
        <f t="shared" si="5"/>
        <v>0</v>
      </c>
      <c r="AQ11" s="60">
        <f>AQ8-AQ10</f>
        <v>0</v>
      </c>
      <c r="AR11" s="24">
        <f>AR8-AR10</f>
        <v>3</v>
      </c>
      <c r="AS11" s="60">
        <f t="shared" ref="AS11:BL11" si="6">AS8-AS10</f>
        <v>0</v>
      </c>
      <c r="AT11" s="60">
        <f t="shared" si="6"/>
        <v>0</v>
      </c>
      <c r="AU11" s="24">
        <f t="shared" si="6"/>
        <v>15</v>
      </c>
      <c r="AV11" s="60">
        <f t="shared" si="6"/>
        <v>0</v>
      </c>
      <c r="AW11" s="60">
        <f t="shared" si="6"/>
        <v>0</v>
      </c>
      <c r="AX11" s="24">
        <f t="shared" si="6"/>
        <v>2</v>
      </c>
      <c r="AY11" s="60">
        <f t="shared" si="6"/>
        <v>0</v>
      </c>
      <c r="AZ11" s="60">
        <f t="shared" si="6"/>
        <v>0</v>
      </c>
      <c r="BA11" s="24">
        <f>BA8-BA10</f>
        <v>0</v>
      </c>
      <c r="BB11" s="60">
        <f t="shared" si="6"/>
        <v>0</v>
      </c>
      <c r="BC11" s="60">
        <f t="shared" si="6"/>
        <v>0</v>
      </c>
      <c r="BD11" s="60">
        <f t="shared" si="6"/>
        <v>0</v>
      </c>
      <c r="BE11" s="60">
        <f t="shared" si="6"/>
        <v>0</v>
      </c>
      <c r="BF11" s="60">
        <f t="shared" si="6"/>
        <v>0</v>
      </c>
      <c r="BG11" s="60">
        <f t="shared" si="6"/>
        <v>0</v>
      </c>
      <c r="BH11" s="60">
        <f t="shared" si="6"/>
        <v>0</v>
      </c>
      <c r="BI11" s="60">
        <f t="shared" si="6"/>
        <v>0</v>
      </c>
      <c r="BJ11" s="60">
        <f t="shared" si="6"/>
        <v>0</v>
      </c>
      <c r="BK11" s="60">
        <f t="shared" si="6"/>
        <v>0</v>
      </c>
      <c r="BL11" s="60">
        <f t="shared" si="6"/>
        <v>0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2"/>
      <c r="CG11" s="63"/>
      <c r="CH11" s="60"/>
      <c r="CI11" s="60"/>
    </row>
    <row r="12" spans="1:91" ht="20.399999999999999" thickBot="1" x14ac:dyDescent="0.35">
      <c r="A12" s="65"/>
      <c r="B12" s="66"/>
      <c r="C12" s="67"/>
      <c r="D12" s="68" t="s">
        <v>96</v>
      </c>
      <c r="E12" s="69">
        <v>153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>
        <v>10</v>
      </c>
      <c r="Z12" s="70">
        <v>10</v>
      </c>
      <c r="AA12" s="70"/>
      <c r="AB12" s="70"/>
      <c r="AC12" s="70"/>
      <c r="AD12" s="70"/>
      <c r="AE12" s="70"/>
      <c r="AF12" s="70"/>
      <c r="AG12" s="70"/>
      <c r="AH12" s="70"/>
      <c r="AI12" s="71"/>
      <c r="AJ12" s="71"/>
      <c r="AK12" s="72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0"/>
      <c r="AX12" s="70"/>
      <c r="AY12" s="70"/>
      <c r="AZ12" s="70"/>
      <c r="BA12" s="70"/>
      <c r="BB12" s="70"/>
      <c r="BC12" s="70"/>
      <c r="BD12" s="70"/>
      <c r="BE12" s="73"/>
      <c r="BF12" s="73"/>
      <c r="BG12" s="73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5"/>
      <c r="BS12" s="75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6">
        <f t="shared" ref="CD12:CD42" si="7">IF(D12="N",
$F$3*F12+$G$3*G12+$H$3*H12+$I$3*I12+$J$3*J12+$K$3*K12+$L$3*L12+$M$3*M12+$N$3*N12+$O$3*O12+$P$3*P12+$Q$3*Q12+
$R$3*R12+$S$3*S12+$T$3*T12+$U$3*U12+$V$3*V12+$W$3*W12+$X$3*X12+$Y$3*Y12+$Z$3*Z12+$AA$3*AA12+$AB$3*AB12+$AC$3*AC12+
$AD$3*AD12+$AE$3*AE12+$AF$3*AF12+$AG$3*AG12+$AH$3*AH12+$AI$3*AI12+$AJ$3*AJ12+$AK$3*AK12+$AL$3*AL12+$AM$3*AM12+
$AN$3*AN12+$AO$3*AO12+$AP$3*AP12+$AQ$3*AQ12+$AR$3*AR12+$AS$3*AS12+$AT$3*AT12+$AU$3*AU12+$AV$3*AV12+$AW$3*AW12+$AX$3*AX12+$AY$3*AY12+$AZ$3*AZ12+
$BA$3*BA12+$BB$3*BB12+$BC$3*BC12+$BD$3*BD12+$BE$3*BE12+$BF$3*BF12+$BG$3*BG12+$BH$3*BH12+$BI$3*BI12+$BJ$3*BJ12+$BK$3*BK12+$BL$3*BL12+
$BM$3*BM12+$BN$3*BN12+$BO$3*BO12+$BP$3*BP12+$BQ$3*BQ12+$BR$3*BR12+$BS$3*BS12+$BT$3*BT12+$BU$3*BU12+$BV$3*BV12+$BW$3*BW12+$BX$3*BX12+$BY$3*BY12+$BZ$3*BZ12+$CA$3*CA12+$CB$3*CB12+$CC$3*CC12,
$F$2*F12+$G$2*G12+$H$2*H12+$I$2*I12+$J$2*J12+$K$2*K12+$L$2*L12+$M$2*M12+$N$2*N12+$O$2*O12+$P$2*P12+$Q$2*Q12+
$R$2*R12+$S$2*S12+$T$2*T12+$U$2*U12+$V$2*V12+$W$2*W12+$X$2*X12+$Y$2*Y12+$Z$2*Z12+$AA$2*AA12+$AB$2*AB12+$AC$2*AC12+
$AD$2*AD12+$AE$2*AE12+$AF$2*AF12+$AG$2*AG12+$AH$2*AH12+$AI$2*AI12+$AJ$2*AJ12+$AK$2*AK12+$AL$2*AL12+$AM$2*AM12+
$AN$2*AN12+$AO$2*AO12+$AP$2*AP12+$AQ$2*AQ12+$AR$2*AR12+$AS$2*AS12+$AT$2*AT12+$AU$2*AU12+$AV$2*AV12+$AW$2*AW12+$AX$2*AX12+$AY$2*AY12+$AZ$2*AZ12+
$BA$2*BA12+$BB$2*BB12+$BC$2*BC12+$BD$2*BD12+$BE$2*BE12+$BF$2*BF12+$BG$2*BG12+$BH$2*BH12+$BI$2*BI12+$BJ$2*BJ12+$BK$2*BK12+$BL$2*BL12+
$BM$2*BM12+$BN$2*BN12+$BO$2*BO12+$BP$2*BP12+$BQ$2*BQ12+$BR$2*BR12+$BS$2*BS12+$BT$2*BT12+$BU$2*BU12+$BV$2*BV12+$BW$2*BW12+$BX$2*BX12+$BY$2*BY12+$BZ$2*BZ12+$CA$2*CA12+$CB$2*CB12+$CC$2*CC12)</f>
        <v>350</v>
      </c>
      <c r="CE12" s="22">
        <f>IF(CD12&gt;=6000,CD12,IF(CI12="貨到付款",CD12+135,IF(OR(CI12="匯款",CI12="ATM",CI12="代寄"),CD12+105,CD12)))</f>
        <v>350</v>
      </c>
      <c r="CF12" s="77" t="s">
        <v>97</v>
      </c>
      <c r="CG12" s="78"/>
      <c r="CH12" s="70"/>
      <c r="CI12" s="67" t="s">
        <v>98</v>
      </c>
    </row>
    <row r="13" spans="1:91" s="28" customFormat="1" ht="24" customHeight="1" thickBot="1" x14ac:dyDescent="0.35">
      <c r="A13" s="20"/>
      <c r="B13" s="21"/>
      <c r="C13" s="21"/>
      <c r="D13" s="68" t="s">
        <v>99</v>
      </c>
      <c r="E13" s="69">
        <v>154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4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>
        <v>5</v>
      </c>
      <c r="CA13" s="22">
        <v>25</v>
      </c>
      <c r="CB13" s="22">
        <v>15</v>
      </c>
      <c r="CC13" s="22"/>
      <c r="CD13" s="80">
        <f t="shared" si="7"/>
        <v>12825</v>
      </c>
      <c r="CE13" s="22">
        <f>IF(CD13&gt;=6000,CD13,IF(CI13="貨到付款",CD13+135,IF(OR(CI13="匯款",CI13="ATM",CI13="代寄"),CD13+105,CD13)))</f>
        <v>12825</v>
      </c>
      <c r="CF13" s="81" t="s">
        <v>100</v>
      </c>
      <c r="CG13" s="26"/>
      <c r="CH13" s="22"/>
      <c r="CI13" s="27" t="s">
        <v>98</v>
      </c>
    </row>
    <row r="14" spans="1:91" s="28" customFormat="1" ht="24" customHeight="1" thickBot="1" x14ac:dyDescent="0.35">
      <c r="A14" s="20"/>
      <c r="B14" s="21"/>
      <c r="C14" s="21"/>
      <c r="D14" s="68" t="s">
        <v>99</v>
      </c>
      <c r="E14" s="69">
        <v>155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4">
        <v>3</v>
      </c>
      <c r="AL14" s="22">
        <v>3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>
        <v>1</v>
      </c>
      <c r="BV14" s="22">
        <v>3</v>
      </c>
      <c r="BW14" s="22">
        <v>3</v>
      </c>
      <c r="BX14" s="22"/>
      <c r="BY14" s="22"/>
      <c r="BZ14" s="22"/>
      <c r="CA14" s="22"/>
      <c r="CB14" s="22"/>
      <c r="CC14" s="22"/>
      <c r="CD14" s="80">
        <f t="shared" si="7"/>
        <v>1660</v>
      </c>
      <c r="CE14" s="22">
        <f>IF(CD14&gt;=6000,CD14,IF(CI14="貨到付款",CD14+135,IF(OR(CI14="匯款",CI14="ATM",CI14="代寄"),CD14+105,CD14)))</f>
        <v>1660</v>
      </c>
      <c r="CF14" s="81" t="s">
        <v>101</v>
      </c>
      <c r="CG14" s="26"/>
      <c r="CH14" s="22"/>
      <c r="CI14" s="27" t="s">
        <v>98</v>
      </c>
    </row>
    <row r="15" spans="1:91" s="28" customFormat="1" ht="24" customHeight="1" thickBot="1" x14ac:dyDescent="0.35">
      <c r="A15" s="20"/>
      <c r="B15" s="21"/>
      <c r="C15" s="21"/>
      <c r="D15" s="68" t="s">
        <v>99</v>
      </c>
      <c r="E15" s="69">
        <v>156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>
        <v>6</v>
      </c>
      <c r="AJ15" s="22">
        <v>9</v>
      </c>
      <c r="AK15" s="24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>
        <v>5</v>
      </c>
      <c r="BF15" s="22"/>
      <c r="BG15" s="22">
        <v>5</v>
      </c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>
        <v>4</v>
      </c>
      <c r="BU15" s="22"/>
      <c r="BV15" s="22"/>
      <c r="BW15" s="22"/>
      <c r="BX15" s="22"/>
      <c r="BY15" s="22"/>
      <c r="BZ15" s="22"/>
      <c r="CA15" s="22"/>
      <c r="CB15" s="22"/>
      <c r="CC15" s="22"/>
      <c r="CD15" s="80">
        <f t="shared" si="7"/>
        <v>5090</v>
      </c>
      <c r="CE15" s="22">
        <f>IF(CD15&gt;=6000,CD15,IF(CI15="貨到付款",CD15+135,IF(OR(CI15="匯款",CI15="ATM",CI15="代寄"),CD15+105,CD15)))</f>
        <v>5090</v>
      </c>
      <c r="CF15" s="81" t="s">
        <v>102</v>
      </c>
      <c r="CG15" s="26"/>
      <c r="CH15" s="22"/>
      <c r="CI15" s="27"/>
    </row>
    <row r="16" spans="1:91" s="86" customFormat="1" ht="25.5" customHeight="1" thickBot="1" x14ac:dyDescent="0.35">
      <c r="A16" s="82"/>
      <c r="B16" s="83"/>
      <c r="C16" s="84"/>
      <c r="D16" s="68" t="s">
        <v>99</v>
      </c>
      <c r="E16" s="69">
        <v>157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22"/>
      <c r="AH16" s="22"/>
      <c r="AI16" s="22"/>
      <c r="AJ16" s="22"/>
      <c r="AK16" s="24"/>
      <c r="AL16" s="22"/>
      <c r="AM16" s="22"/>
      <c r="AN16" s="22"/>
      <c r="AO16" s="22"/>
      <c r="AP16" s="22"/>
      <c r="AQ16" s="22"/>
      <c r="AR16" s="22"/>
      <c r="AS16" s="85"/>
      <c r="AT16" s="85"/>
      <c r="AU16" s="85"/>
      <c r="AV16" s="85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>
        <v>55</v>
      </c>
      <c r="BX16" s="85"/>
      <c r="BY16" s="85"/>
      <c r="BZ16" s="85"/>
      <c r="CA16" s="85"/>
      <c r="CB16" s="85"/>
      <c r="CC16" s="85"/>
      <c r="CD16" s="80">
        <f t="shared" si="7"/>
        <v>6325</v>
      </c>
      <c r="CE16" s="22">
        <f t="shared" ref="CE16:CE46" si="8">IF(CD16&gt;=6000,CD16,IF(CI16="貨到付款",CD16+135,IF(OR(CI16="匯款",CI16="ATM",CI16="代寄"),CD16+105,CD16)))</f>
        <v>6325</v>
      </c>
      <c r="CF16" s="81" t="s">
        <v>103</v>
      </c>
      <c r="CG16" s="84"/>
      <c r="CH16" s="84"/>
      <c r="CI16" s="84" t="s">
        <v>98</v>
      </c>
    </row>
    <row r="17" spans="1:89" s="86" customFormat="1" ht="25.5" customHeight="1" thickBot="1" x14ac:dyDescent="0.35">
      <c r="A17" s="82"/>
      <c r="B17" s="87"/>
      <c r="C17" s="85"/>
      <c r="D17" s="68" t="s">
        <v>99</v>
      </c>
      <c r="E17" s="69">
        <v>158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22"/>
      <c r="AH17" s="22"/>
      <c r="AI17" s="22"/>
      <c r="AJ17" s="22"/>
      <c r="AK17" s="24">
        <v>2</v>
      </c>
      <c r="AL17" s="22">
        <v>1</v>
      </c>
      <c r="AM17" s="22"/>
      <c r="AN17" s="22"/>
      <c r="AO17" s="22"/>
      <c r="AP17" s="22"/>
      <c r="AQ17" s="22"/>
      <c r="AR17" s="22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>
        <v>1</v>
      </c>
      <c r="BV17" s="85">
        <v>1</v>
      </c>
      <c r="BW17" s="85">
        <v>1</v>
      </c>
      <c r="BX17" s="85"/>
      <c r="BY17" s="85"/>
      <c r="BZ17" s="85"/>
      <c r="CA17" s="85"/>
      <c r="CB17" s="85"/>
      <c r="CC17" s="85"/>
      <c r="CD17" s="80">
        <f t="shared" si="7"/>
        <v>745</v>
      </c>
      <c r="CE17" s="22">
        <f t="shared" si="8"/>
        <v>745</v>
      </c>
      <c r="CF17" s="81" t="s">
        <v>104</v>
      </c>
      <c r="CG17" s="85"/>
      <c r="CH17" s="85"/>
      <c r="CI17" s="84"/>
    </row>
    <row r="18" spans="1:89" s="86" customFormat="1" ht="25.5" customHeight="1" thickBot="1" x14ac:dyDescent="0.35">
      <c r="A18" s="82"/>
      <c r="B18" s="87"/>
      <c r="C18" s="85"/>
      <c r="D18" s="68" t="s">
        <v>99</v>
      </c>
      <c r="E18" s="69">
        <v>159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22"/>
      <c r="AH18" s="22"/>
      <c r="AI18" s="22">
        <v>4</v>
      </c>
      <c r="AJ18" s="22">
        <v>4</v>
      </c>
      <c r="AK18" s="24"/>
      <c r="AL18" s="22"/>
      <c r="AM18" s="22"/>
      <c r="AN18" s="22">
        <v>1</v>
      </c>
      <c r="AO18" s="22"/>
      <c r="AP18" s="22"/>
      <c r="AQ18" s="22"/>
      <c r="AR18" s="22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0">
        <f t="shared" si="7"/>
        <v>1050</v>
      </c>
      <c r="CE18" s="22">
        <f t="shared" si="8"/>
        <v>1050</v>
      </c>
      <c r="CF18" s="81" t="s">
        <v>105</v>
      </c>
      <c r="CG18" s="85"/>
      <c r="CH18" s="85"/>
      <c r="CI18" s="84"/>
    </row>
    <row r="19" spans="1:89" s="91" customFormat="1" ht="24" customHeight="1" thickBot="1" x14ac:dyDescent="0.35">
      <c r="A19" s="80"/>
      <c r="B19" s="88"/>
      <c r="C19" s="88"/>
      <c r="D19" s="68" t="s">
        <v>99</v>
      </c>
      <c r="E19" s="69">
        <v>160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24"/>
      <c r="AL19" s="76"/>
      <c r="AM19" s="76"/>
      <c r="AN19" s="76"/>
      <c r="AO19" s="85"/>
      <c r="AP19" s="85"/>
      <c r="AQ19" s="85"/>
      <c r="AR19" s="76">
        <v>6</v>
      </c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80">
        <f>IF(D19="N",
$F$3*F19+$G$3*G19+$H$3*H19+$I$3*I19+$J$3*J19+$K$3*K19+$L$3*L19+$M$3*M19+$N$3*N19+$O$3*O19+$P$3*P19+$Q$3*Q19+
$R$3*R19+$S$3*S19+$T$3*T19+$U$3*U19+$V$3*V19+$W$3*W19+$X$3*X19+$Y$3*Y19+$Z$3*Z19+$AA$3*AA19+$AB$3*AB19+$AC$3*AC19+
$AD$3*AD19+$AE$3*AE19+$AF$3*AF19+$AG$3*AG19+$AH$3*AH19+$AI$3*AI19+$AJ$3*AJ19+$AK$3*AK19+$AL$3*AL19+$AM$3*AM19+
$AN$3*AN19+$AO$3*AO19+$AP$3*AP19+$AQ$3*AQ19+$AR$3*AR19+$AS$3*AS19+$AT$3*AT19+$AU$3*AU19+$AV$3*AV19+$AW$3*AW19+$AX$3*AX19+$AY$3*AY19+$AZ$3*AZ19+
$BA$3*BA19+$BB$3*BB19+$BC$3*BC19+$BD$3*BD19+$BE$3*BE19+$BF$3*BF19+$BG$3*BG19+$BH$3*BH19+$BI$3*BI19+$BJ$3*BJ19+$BK$3*BK19+$BL$3*BL19+
$BM$3*BM19+$BN$3*BN19+$BO$3*BO19+$BP$3*BP19+$BQ$3*BQ19+$BR$3*BR19+$BS$3*BS19+$BT$3*BT19+$BU$3*BU19+$BV$3*BV19+$BW$3*BW19+$BX$3*BX19+$BY$3*BY19+$BZ$3*BZ19+$CA$3*CA19+$CB$3*CB19+$CC$3*CC19,
$F$2*F19+$G$2*G19+$H$2*H19+$I$2*I19+$J$2*J19+$K$2*K19+$L$2*L19+$M$2*M19+$N$2*N19+$O$2*O19+$P$2*P19+$Q$2*Q19+
$R$2*R19+$S$2*S19+$T$2*T19+$U$2*U19+$V$2*V19+$W$2*W19+$X$2*X19+$Y$2*Y19+$Z$2*Z19+$AA$2*AA19+$AB$2*AB19+$AC$2*AC19+
$AD$2*AD19+$AE$2*AE19+$AF$2*AF19+$AG$2*AG19+$AH$2*AH19+$AI$2*AI19+$AJ$2*AJ19+$AK$2*AK19+$AL$2*AL19+$AM$2*AM19+
$AN$2*AN19+$AO$2*AO19+$AP$2*AP19+$AQ$2*AQ19+$AR$2*AR19+$AS$2*AS19+$AT$2*AT19+$AU$2*AU19+$AV$2*AV19+$AW$2*AW19+$AX$2*AX19+$AY$2*AY19+$AZ$2*AZ19+
$BA$2*BA19+$BB$2*BB19+$BC$2*BC19+$BD$2*BD19+$BE$2*BE19+$BF$2*BF19+$BG$2*BG19+$BH$2*BH19+$BI$2*BI19+$BJ$2*BJ19+$BK$2*BK19+$BL$2*BL19+
$BM$2*BM19+$BN$2*BN19+$BO$2*BO19+$BP$2*BP19+$BQ$2*BQ19+$BR$2*BR19+$BS$2*BS19+$BT$2*BT19+$BU$2*BU19+$BV$2*BV19+$BW$2*BW19+$BX$2*BX19+$BY$2*BY19+$BZ$2*BZ19+$CA$2*CA19+$CB$2*CB19+$CC$2*CC19)</f>
        <v>1560</v>
      </c>
      <c r="CE19" s="22">
        <f>IF(CD19&gt;=6000,CD19,IF(CI19="貨到付款",CD19+135,IF(OR(CI19="匯款",CI19="ATM",CI19="代寄"),CD19+105,CD19)))</f>
        <v>1560</v>
      </c>
      <c r="CF19" s="81" t="s">
        <v>106</v>
      </c>
      <c r="CG19" s="89"/>
      <c r="CH19" s="76"/>
      <c r="CI19" s="90" t="s">
        <v>98</v>
      </c>
    </row>
    <row r="20" spans="1:89" s="91" customFormat="1" ht="24" customHeight="1" thickBot="1" x14ac:dyDescent="0.35">
      <c r="A20" s="80"/>
      <c r="B20" s="88"/>
      <c r="C20" s="88"/>
      <c r="D20" s="68" t="s">
        <v>99</v>
      </c>
      <c r="E20" s="69">
        <v>161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24">
        <v>10</v>
      </c>
      <c r="AL20" s="76"/>
      <c r="AM20" s="76"/>
      <c r="AN20" s="76"/>
      <c r="AO20" s="85"/>
      <c r="AP20" s="85"/>
      <c r="AQ20" s="85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80">
        <f>IF(D20="N",
$F$3*F20+$G$3*G20+$H$3*H20+$I$3*I20+$J$3*J20+$K$3*K20+$L$3*L20+$M$3*M20+$N$3*N20+$O$3*O20+$P$3*P20+$Q$3*Q20+
$R$3*R20+$S$3*S20+$T$3*T20+$U$3*U20+$V$3*V20+$W$3*W20+$X$3*X20+$Y$3*Y20+$Z$3*Z20+$AA$3*AA20+$AB$3*AB20+$AC$3*AC20+
$AD$3*AD20+$AE$3*AE20+$AF$3*AF20+$AG$3*AG20+$AH$3*AH20+$AI$3*AI20+$AJ$3*AJ20+$AK$3*AK20+$AL$3*AL20+$AM$3*AM20+
$AN$3*AN20+$AO$3*AO20+$AP$3*AP20+$AQ$3*AQ20+$AR$3*AR20+$AS$3*AS20+$AT$3*AT20+$AU$3*AU20+$AV$3*AV20+$AW$3*AW20+$AX$3*AX20+$AY$3*AY20+$AZ$3*AZ20+
$BA$3*BA20+$BB$3*BB20+$BC$3*BC20+$BD$3*BD20+$BE$3*BE20+$BF$3*BF20+$BG$3*BG20+$BH$3*BH20+$BI$3*BI20+$BJ$3*BJ20+$BK$3*BK20+$BL$3*BL20+
$BM$3*BM20+$BN$3*BN20+$BO$3*BO20+$BP$3*BP20+$BQ$3*BQ20+$BR$3*BR20+$BS$3*BS20+$BT$3*BT20+$BU$3*BU20+$BV$3*BV20+$BW$3*BW20+$BX$3*BX20+$BY$3*BY20+$BZ$3*BZ20+$CA$3*CA20+$CB$3*CB20+$CC$3*CC20,
$F$2*F20+$G$2*G20+$H$2*H20+$I$2*I20+$J$2*J20+$K$2*K20+$L$2*L20+$M$2*M20+$N$2*N20+$O$2*O20+$P$2*P20+$Q$2*Q20+
$R$2*R20+$S$2*S20+$T$2*T20+$U$2*U20+$V$2*V20+$W$2*W20+$X$2*X20+$Y$2*Y20+$Z$2*Z20+$AA$2*AA20+$AB$2*AB20+$AC$2*AC20+
$AD$2*AD20+$AE$2*AE20+$AF$2*AF20+$AG$2*AG20+$AH$2*AH20+$AI$2*AI20+$AJ$2*AJ20+$AK$2*AK20+$AL$2*AL20+$AM$2*AM20+
$AN$2*AN20+$AO$2*AO20+$AP$2*AP20+$AQ$2*AQ20+$AR$2*AR20+$AS$2*AS20+$AT$2*AT20+$AU$2*AU20+$AV$2*AV20+$AW$2*AW20+$AX$2*AX20+$AY$2*AY20+$AZ$2*AZ20+
$BA$2*BA20+$BB$2*BB20+$BC$2*BC20+$BD$2*BD20+$BE$2*BE20+$BF$2*BF20+$BG$2*BG20+$BH$2*BH20+$BI$2*BI20+$BJ$2*BJ20+$BK$2*BK20+$BL$2*BL20+
$BM$2*BM20+$BN$2*BN20+$BO$2*BO20+$BP$2*BP20+$BQ$2*BQ20+$BR$2*BR20+$BS$2*BS20+$BT$2*BT20+$BU$2*BU20+$BV$2*BV20+$BW$2*BW20+$BX$2*BX20+$BY$2*BY20+$BZ$2*BZ20+$CA$2*CA20+$CB$2*CB20+$CC$2*CC20)</f>
        <v>1150</v>
      </c>
      <c r="CE20" s="22">
        <f>IF(CD20&gt;=6000,CD20,IF(CI20="貨到付款",CD20+135,IF(OR(CI20="匯款",CI20="ATM",CI20="代寄"),CD20+105,CD20)))</f>
        <v>1150</v>
      </c>
      <c r="CF20" s="81" t="s">
        <v>107</v>
      </c>
      <c r="CG20" s="89"/>
      <c r="CH20" s="76"/>
      <c r="CI20" s="90"/>
    </row>
    <row r="21" spans="1:89" s="95" customFormat="1" ht="25.5" customHeight="1" thickBot="1" x14ac:dyDescent="0.35">
      <c r="A21" s="65"/>
      <c r="B21" s="92"/>
      <c r="C21" s="67"/>
      <c r="D21" s="93" t="s">
        <v>99</v>
      </c>
      <c r="E21" s="69">
        <v>162</v>
      </c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94"/>
      <c r="AJ21" s="94"/>
      <c r="AK21" s="94">
        <v>100</v>
      </c>
      <c r="AL21" s="94"/>
      <c r="AM21" s="94"/>
      <c r="AN21" s="94"/>
      <c r="AO21" s="67"/>
      <c r="AP21" s="67"/>
      <c r="AQ21" s="67"/>
      <c r="AR21" s="94"/>
      <c r="AS21" s="94"/>
      <c r="AT21" s="94"/>
      <c r="AU21" s="94"/>
      <c r="AV21" s="94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>
        <v>40</v>
      </c>
      <c r="BW21" s="94"/>
      <c r="BX21" s="94"/>
      <c r="BY21" s="94"/>
      <c r="BZ21" s="94"/>
      <c r="CA21" s="94"/>
      <c r="CB21" s="94"/>
      <c r="CC21" s="94"/>
      <c r="CD21" s="20">
        <f t="shared" si="7"/>
        <v>16100</v>
      </c>
      <c r="CE21" s="22">
        <f t="shared" si="8"/>
        <v>16100</v>
      </c>
      <c r="CF21" s="81" t="s">
        <v>108</v>
      </c>
      <c r="CG21" s="67"/>
      <c r="CH21" s="67"/>
      <c r="CI21" s="67" t="s">
        <v>98</v>
      </c>
      <c r="CK21" s="16" t="s">
        <v>109</v>
      </c>
    </row>
    <row r="22" spans="1:89" s="86" customFormat="1" ht="25.2" customHeight="1" thickBot="1" x14ac:dyDescent="0.35">
      <c r="A22" s="82"/>
      <c r="B22" s="83"/>
      <c r="C22" s="84"/>
      <c r="D22" s="68" t="s">
        <v>99</v>
      </c>
      <c r="E22" s="69">
        <v>163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96"/>
      <c r="AJ22" s="96"/>
      <c r="AK22" s="97">
        <v>100</v>
      </c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8"/>
      <c r="BF22" s="98"/>
      <c r="BG22" s="98"/>
      <c r="BH22" s="98"/>
      <c r="BI22" s="98"/>
      <c r="BJ22" s="75"/>
      <c r="BK22" s="98"/>
      <c r="BL22" s="98"/>
      <c r="BM22" s="98"/>
      <c r="BN22" s="98"/>
      <c r="BO22" s="98"/>
      <c r="BP22" s="98"/>
      <c r="BQ22" s="98"/>
      <c r="BR22" s="99"/>
      <c r="BS22" s="99"/>
      <c r="BT22" s="99"/>
      <c r="BU22" s="99"/>
      <c r="BV22" s="99"/>
      <c r="BW22" s="82"/>
      <c r="BX22" s="99"/>
      <c r="BY22" s="82"/>
      <c r="BZ22" s="99"/>
      <c r="CA22" s="82"/>
      <c r="CB22" s="99"/>
      <c r="CC22" s="82"/>
      <c r="CD22" s="80">
        <f t="shared" si="7"/>
        <v>11500</v>
      </c>
      <c r="CE22" s="22">
        <f>IF(CD22&gt;=6000,CD22,IF(CI22="貨到付款",CD22+135,IF(OR(CI22="匯款",CI22="ATM",CI22="代寄"),CD22+105,CD22)))</f>
        <v>11500</v>
      </c>
      <c r="CF22" s="81" t="s">
        <v>110</v>
      </c>
      <c r="CG22" s="84"/>
      <c r="CH22" s="84"/>
      <c r="CI22" s="84" t="s">
        <v>98</v>
      </c>
      <c r="CK22" s="100" t="s">
        <v>111</v>
      </c>
    </row>
    <row r="23" spans="1:89" s="86" customFormat="1" ht="25.5" customHeight="1" thickBot="1" x14ac:dyDescent="0.35">
      <c r="A23" s="82"/>
      <c r="B23" s="83"/>
      <c r="C23" s="84"/>
      <c r="D23" s="68" t="s">
        <v>99</v>
      </c>
      <c r="E23" s="69">
        <v>164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5"/>
      <c r="AJ23" s="85"/>
      <c r="AK23" s="72">
        <v>5</v>
      </c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0">
        <f t="shared" si="7"/>
        <v>575</v>
      </c>
      <c r="CE23" s="22">
        <f t="shared" si="8"/>
        <v>575</v>
      </c>
      <c r="CF23" s="81" t="s">
        <v>112</v>
      </c>
      <c r="CG23" s="84"/>
      <c r="CH23" s="84"/>
      <c r="CI23" s="84" t="s">
        <v>98</v>
      </c>
    </row>
    <row r="24" spans="1:89" s="86" customFormat="1" ht="25.2" customHeight="1" thickBot="1" x14ac:dyDescent="0.35">
      <c r="A24" s="82"/>
      <c r="B24" s="83"/>
      <c r="C24" s="84"/>
      <c r="D24" s="68" t="s">
        <v>99</v>
      </c>
      <c r="E24" s="69">
        <v>165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>
        <v>3</v>
      </c>
      <c r="AK24" s="101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102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0">
        <f t="shared" si="7"/>
        <v>360</v>
      </c>
      <c r="CE24" s="22">
        <f t="shared" si="8"/>
        <v>360</v>
      </c>
      <c r="CF24" s="103" t="s">
        <v>113</v>
      </c>
      <c r="CG24" s="84"/>
      <c r="CH24" s="84"/>
      <c r="CI24" s="84" t="s">
        <v>98</v>
      </c>
    </row>
    <row r="25" spans="1:89" s="28" customFormat="1" ht="24" customHeight="1" thickBot="1" x14ac:dyDescent="0.35">
      <c r="A25" s="20"/>
      <c r="B25" s="21"/>
      <c r="C25" s="21"/>
      <c r="D25" s="68" t="s">
        <v>99</v>
      </c>
      <c r="E25" s="69">
        <v>166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>
        <v>2</v>
      </c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7"/>
      <c r="AH25" s="27"/>
      <c r="AI25" s="27"/>
      <c r="AJ25" s="27">
        <v>9</v>
      </c>
      <c r="AK25" s="72"/>
      <c r="AL25" s="27"/>
      <c r="AM25" s="27"/>
      <c r="AN25" s="27">
        <v>1</v>
      </c>
      <c r="AO25" s="27"/>
      <c r="AP25" s="27"/>
      <c r="AQ25" s="27"/>
      <c r="AR25" s="27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80">
        <f t="shared" si="7"/>
        <v>1370</v>
      </c>
      <c r="CE25" s="104">
        <f t="shared" si="8"/>
        <v>1370</v>
      </c>
      <c r="CF25" s="81" t="s">
        <v>114</v>
      </c>
      <c r="CG25" s="26"/>
      <c r="CH25" s="22"/>
      <c r="CI25" s="27" t="s">
        <v>98</v>
      </c>
    </row>
    <row r="26" spans="1:89" s="86" customFormat="1" ht="25.5" customHeight="1" thickBot="1" x14ac:dyDescent="0.35">
      <c r="A26" s="82"/>
      <c r="B26" s="83"/>
      <c r="C26" s="84"/>
      <c r="D26" s="68" t="s">
        <v>99</v>
      </c>
      <c r="E26" s="69">
        <v>167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>
        <v>2</v>
      </c>
      <c r="AH26" s="84"/>
      <c r="AI26" s="85"/>
      <c r="AJ26" s="85"/>
      <c r="AK26" s="72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0">
        <f t="shared" si="7"/>
        <v>490</v>
      </c>
      <c r="CE26" s="104">
        <f t="shared" si="8"/>
        <v>490</v>
      </c>
      <c r="CF26" s="81" t="s">
        <v>111</v>
      </c>
      <c r="CG26" s="84"/>
      <c r="CH26" s="84"/>
      <c r="CI26" s="84" t="s">
        <v>98</v>
      </c>
      <c r="CK26" s="100" t="s">
        <v>114</v>
      </c>
    </row>
    <row r="27" spans="1:89" s="86" customFormat="1" ht="20.399999999999999" thickBot="1" x14ac:dyDescent="0.35">
      <c r="A27" s="83"/>
      <c r="B27" s="83"/>
      <c r="C27" s="84"/>
      <c r="D27" s="68" t="s">
        <v>99</v>
      </c>
      <c r="E27" s="69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101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80">
        <f t="shared" si="7"/>
        <v>0</v>
      </c>
      <c r="CE27" s="20">
        <f t="shared" si="8"/>
        <v>0</v>
      </c>
      <c r="CF27" s="81"/>
      <c r="CG27" s="84"/>
      <c r="CH27" s="84"/>
      <c r="CI27" s="84" t="s">
        <v>98</v>
      </c>
    </row>
    <row r="28" spans="1:89" s="86" customFormat="1" ht="25.2" customHeight="1" thickBot="1" x14ac:dyDescent="0.35">
      <c r="A28" s="82"/>
      <c r="B28" s="83"/>
      <c r="C28" s="84"/>
      <c r="D28" s="68" t="s">
        <v>99</v>
      </c>
      <c r="E28" s="69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96"/>
      <c r="AJ28" s="96"/>
      <c r="AK28" s="97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8"/>
      <c r="BF28" s="98"/>
      <c r="BG28" s="98"/>
      <c r="BH28" s="98"/>
      <c r="BI28" s="98"/>
      <c r="BJ28" s="75"/>
      <c r="BK28" s="98"/>
      <c r="BL28" s="98"/>
      <c r="BM28" s="98"/>
      <c r="BN28" s="98"/>
      <c r="BO28" s="98"/>
      <c r="BP28" s="98"/>
      <c r="BQ28" s="98"/>
      <c r="BR28" s="99"/>
      <c r="BS28" s="99"/>
      <c r="BT28" s="99"/>
      <c r="BU28" s="99"/>
      <c r="BV28" s="99"/>
      <c r="BW28" s="82"/>
      <c r="BX28" s="99"/>
      <c r="BY28" s="82"/>
      <c r="BZ28" s="99"/>
      <c r="CA28" s="82"/>
      <c r="CB28" s="99"/>
      <c r="CC28" s="82"/>
      <c r="CD28" s="80">
        <f t="shared" si="7"/>
        <v>0</v>
      </c>
      <c r="CE28" s="20">
        <f t="shared" si="8"/>
        <v>0</v>
      </c>
      <c r="CF28" s="81"/>
      <c r="CG28" s="84" t="s">
        <v>115</v>
      </c>
      <c r="CH28" s="84"/>
      <c r="CI28" s="84" t="s">
        <v>98</v>
      </c>
    </row>
    <row r="29" spans="1:89" s="113" customFormat="1" ht="25.5" customHeight="1" x14ac:dyDescent="0.3">
      <c r="A29" s="106"/>
      <c r="B29" s="107"/>
      <c r="C29" s="108"/>
      <c r="D29" s="109" t="s">
        <v>87</v>
      </c>
      <c r="E29" s="110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11"/>
      <c r="AJ29" s="111"/>
      <c r="AK29" s="72">
        <v>55</v>
      </c>
      <c r="AL29" s="111"/>
      <c r="AM29" s="111">
        <v>2</v>
      </c>
      <c r="AN29" s="111"/>
      <c r="AO29" s="111"/>
      <c r="AP29" s="111"/>
      <c r="AQ29" s="111"/>
      <c r="AR29" s="111"/>
      <c r="AS29" s="111"/>
      <c r="AT29" s="111"/>
      <c r="AU29" s="111"/>
      <c r="AV29" s="111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>
        <v>8</v>
      </c>
      <c r="BV29" s="111">
        <v>1</v>
      </c>
      <c r="BW29" s="111">
        <v>13</v>
      </c>
      <c r="BX29" s="111">
        <v>5</v>
      </c>
      <c r="BY29" s="111"/>
      <c r="BZ29" s="111"/>
      <c r="CA29" s="111"/>
      <c r="CB29" s="111"/>
      <c r="CC29" s="111"/>
      <c r="CD29" s="112">
        <f t="shared" si="7"/>
        <v>11375</v>
      </c>
      <c r="CE29" s="35">
        <f t="shared" si="8"/>
        <v>11375</v>
      </c>
      <c r="CF29" s="39" t="s">
        <v>116</v>
      </c>
      <c r="CG29" s="108"/>
      <c r="CH29" s="108"/>
      <c r="CI29" s="108" t="s">
        <v>98</v>
      </c>
    </row>
    <row r="30" spans="1:89" s="113" customFormat="1" ht="25.5" customHeight="1" x14ac:dyDescent="0.3">
      <c r="A30" s="106"/>
      <c r="B30" s="107"/>
      <c r="C30" s="108"/>
      <c r="D30" s="109" t="s">
        <v>87</v>
      </c>
      <c r="E30" s="110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>
        <v>4</v>
      </c>
      <c r="AH30" s="108">
        <v>1</v>
      </c>
      <c r="AI30" s="111"/>
      <c r="AJ30" s="111"/>
      <c r="AK30" s="72"/>
      <c r="AL30" s="111"/>
      <c r="AM30" s="111"/>
      <c r="AN30" s="111"/>
      <c r="AO30" s="111"/>
      <c r="AP30" s="111"/>
      <c r="AQ30" s="111"/>
      <c r="AR30" s="106">
        <v>5</v>
      </c>
      <c r="AS30" s="106"/>
      <c r="AT30" s="111"/>
      <c r="AU30" s="106"/>
      <c r="AV30" s="106"/>
      <c r="AW30" s="114">
        <v>7</v>
      </c>
      <c r="AX30" s="108"/>
      <c r="AY30" s="114">
        <v>2</v>
      </c>
      <c r="AZ30" s="114"/>
      <c r="BA30" s="108"/>
      <c r="BB30" s="108"/>
      <c r="BC30" s="108">
        <f>2</f>
        <v>2</v>
      </c>
      <c r="BD30" s="108"/>
      <c r="BE30" s="108"/>
      <c r="BF30" s="108"/>
      <c r="BG30" s="108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2">
        <f t="shared" si="7"/>
        <v>6230</v>
      </c>
      <c r="CE30" s="35">
        <f t="shared" si="8"/>
        <v>6230</v>
      </c>
      <c r="CF30" s="39" t="s">
        <v>117</v>
      </c>
      <c r="CG30" s="108"/>
      <c r="CH30" s="108"/>
      <c r="CI30" s="108" t="s">
        <v>98</v>
      </c>
    </row>
    <row r="31" spans="1:89" s="28" customFormat="1" ht="24" customHeight="1" x14ac:dyDescent="0.3">
      <c r="A31" s="20"/>
      <c r="B31" s="21"/>
      <c r="C31" s="21"/>
      <c r="D31" s="22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4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80"/>
      <c r="CE31" s="104"/>
      <c r="CF31" s="25" t="s">
        <v>118</v>
      </c>
      <c r="CG31" s="26"/>
      <c r="CH31" s="22"/>
      <c r="CI31" s="27" t="s">
        <v>98</v>
      </c>
    </row>
    <row r="32" spans="1:89" s="28" customFormat="1" ht="24" customHeight="1" x14ac:dyDescent="0.3">
      <c r="A32" s="20"/>
      <c r="B32" s="21"/>
      <c r="C32" s="21"/>
      <c r="D32" s="22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4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0"/>
      <c r="BW32" s="22"/>
      <c r="BX32" s="22"/>
      <c r="BY32" s="22"/>
      <c r="BZ32" s="22"/>
      <c r="CA32" s="22"/>
      <c r="CB32" s="22"/>
      <c r="CC32" s="22"/>
      <c r="CD32" s="80"/>
      <c r="CE32" s="104"/>
      <c r="CF32" s="25" t="s">
        <v>119</v>
      </c>
      <c r="CG32" s="26"/>
      <c r="CH32" s="22"/>
      <c r="CI32" s="27" t="s">
        <v>98</v>
      </c>
    </row>
    <row r="33" spans="1:87" s="28" customFormat="1" ht="24" customHeight="1" x14ac:dyDescent="0.3">
      <c r="A33" s="20"/>
      <c r="B33" s="21"/>
      <c r="C33" s="21"/>
      <c r="D33" s="22"/>
      <c r="E33" s="23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4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80"/>
      <c r="CE33" s="104"/>
      <c r="CF33" s="25" t="s">
        <v>120</v>
      </c>
      <c r="CG33" s="26"/>
      <c r="CH33" s="22"/>
      <c r="CI33" s="27" t="s">
        <v>98</v>
      </c>
    </row>
    <row r="34" spans="1:87" s="28" customFormat="1" ht="24" customHeight="1" x14ac:dyDescent="0.3">
      <c r="A34" s="20"/>
      <c r="B34" s="21"/>
      <c r="C34" s="21"/>
      <c r="D34" s="22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4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80">
        <f t="shared" si="7"/>
        <v>0</v>
      </c>
      <c r="CE34" s="104">
        <f t="shared" si="8"/>
        <v>0</v>
      </c>
      <c r="CF34" s="25"/>
      <c r="CG34" s="26"/>
      <c r="CH34" s="22"/>
      <c r="CI34" s="27" t="s">
        <v>98</v>
      </c>
    </row>
    <row r="35" spans="1:87" s="28" customFormat="1" ht="24" customHeight="1" x14ac:dyDescent="0.3">
      <c r="A35" s="20"/>
      <c r="B35" s="21"/>
      <c r="C35" s="21"/>
      <c r="D35" s="22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4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80">
        <f t="shared" si="7"/>
        <v>0</v>
      </c>
      <c r="CE35" s="104">
        <f t="shared" si="8"/>
        <v>0</v>
      </c>
      <c r="CF35" s="25"/>
      <c r="CG35" s="26"/>
      <c r="CH35" s="22"/>
      <c r="CI35" s="27" t="s">
        <v>98</v>
      </c>
    </row>
    <row r="36" spans="1:87" s="28" customFormat="1" ht="24" customHeight="1" x14ac:dyDescent="0.3">
      <c r="A36" s="20"/>
      <c r="B36" s="21"/>
      <c r="C36" s="21"/>
      <c r="D36" s="22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4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80">
        <f t="shared" si="7"/>
        <v>0</v>
      </c>
      <c r="CE36" s="104">
        <f t="shared" si="8"/>
        <v>0</v>
      </c>
      <c r="CF36" s="25"/>
      <c r="CG36" s="26"/>
      <c r="CH36" s="22"/>
      <c r="CI36" s="27" t="s">
        <v>98</v>
      </c>
    </row>
    <row r="37" spans="1:87" s="28" customFormat="1" ht="24" customHeight="1" x14ac:dyDescent="0.3">
      <c r="A37" s="20"/>
      <c r="B37" s="21"/>
      <c r="C37" s="21"/>
      <c r="D37" s="22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4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80">
        <f t="shared" si="7"/>
        <v>0</v>
      </c>
      <c r="CE37" s="104">
        <f t="shared" si="8"/>
        <v>0</v>
      </c>
      <c r="CF37" s="25"/>
      <c r="CG37" s="26"/>
      <c r="CH37" s="22"/>
      <c r="CI37" s="27" t="s">
        <v>98</v>
      </c>
    </row>
    <row r="38" spans="1:87" s="28" customFormat="1" ht="24" customHeight="1" x14ac:dyDescent="0.3">
      <c r="A38" s="20"/>
      <c r="B38" s="21"/>
      <c r="C38" s="21"/>
      <c r="D38" s="22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4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80">
        <f t="shared" si="7"/>
        <v>0</v>
      </c>
      <c r="CE38" s="104">
        <f t="shared" si="8"/>
        <v>0</v>
      </c>
      <c r="CF38" s="25"/>
      <c r="CG38" s="26"/>
      <c r="CH38" s="22"/>
      <c r="CI38" s="27" t="s">
        <v>98</v>
      </c>
    </row>
    <row r="39" spans="1:87" s="28" customFormat="1" ht="24" customHeight="1" x14ac:dyDescent="0.3">
      <c r="A39" s="20"/>
      <c r="B39" s="21"/>
      <c r="C39" s="21"/>
      <c r="D39" s="22"/>
      <c r="E39" s="2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4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80">
        <f t="shared" si="7"/>
        <v>0</v>
      </c>
      <c r="CE39" s="104">
        <f t="shared" si="8"/>
        <v>0</v>
      </c>
      <c r="CF39" s="25"/>
      <c r="CG39" s="26"/>
      <c r="CH39" s="22"/>
      <c r="CI39" s="27" t="s">
        <v>98</v>
      </c>
    </row>
    <row r="40" spans="1:87" s="28" customFormat="1" ht="24" customHeight="1" x14ac:dyDescent="0.3">
      <c r="A40" s="20"/>
      <c r="B40" s="21"/>
      <c r="C40" s="21"/>
      <c r="D40" s="22"/>
      <c r="E40" s="23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4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80">
        <f t="shared" si="7"/>
        <v>0</v>
      </c>
      <c r="CE40" s="104">
        <f t="shared" si="8"/>
        <v>0</v>
      </c>
      <c r="CF40" s="25"/>
      <c r="CG40" s="26"/>
      <c r="CH40" s="22"/>
      <c r="CI40" s="27" t="s">
        <v>98</v>
      </c>
    </row>
    <row r="41" spans="1:87" s="28" customFormat="1" ht="24" customHeight="1" x14ac:dyDescent="0.3">
      <c r="A41" s="20"/>
      <c r="B41" s="21"/>
      <c r="C41" s="21"/>
      <c r="D41" s="22"/>
      <c r="E41" s="23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4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80">
        <f t="shared" si="7"/>
        <v>0</v>
      </c>
      <c r="CE41" s="104">
        <f t="shared" si="8"/>
        <v>0</v>
      </c>
      <c r="CF41" s="25"/>
      <c r="CG41" s="26"/>
      <c r="CH41" s="22"/>
      <c r="CI41" s="27" t="s">
        <v>98</v>
      </c>
    </row>
    <row r="42" spans="1:87" s="28" customFormat="1" ht="24" customHeight="1" x14ac:dyDescent="0.3">
      <c r="A42" s="20"/>
      <c r="B42" s="21"/>
      <c r="C42" s="21"/>
      <c r="D42" s="22"/>
      <c r="E42" s="2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4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80">
        <f t="shared" si="7"/>
        <v>0</v>
      </c>
      <c r="CE42" s="104">
        <f t="shared" si="8"/>
        <v>0</v>
      </c>
      <c r="CF42" s="25"/>
      <c r="CG42" s="26"/>
      <c r="CH42" s="22"/>
      <c r="CI42" s="27" t="s">
        <v>98</v>
      </c>
    </row>
    <row r="43" spans="1:87" s="28" customFormat="1" ht="24" customHeight="1" x14ac:dyDescent="0.3">
      <c r="A43" s="20"/>
      <c r="B43" s="21"/>
      <c r="C43" s="21"/>
      <c r="D43" s="22"/>
      <c r="E43" s="23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4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115">
        <f>IF(D43="N",
$F$3*F43+$G$3*G43+$H$3*H43+$I$3*I43+$J$3*J43+$K$3*K43+$L$3*L43+$M$3*M43+$N$3*N43+$O$3*O43+$P$3*P43+$Q$3*Q43+
$R$3*R43+$S$3*S43+$T$3*T43+$U$3*U43+$V$3*V43+$W$3*W43+$X$3*X43+$Y$3*Y43+$Z$3*Z43+$AA$3*AA43+$AB$3*AB43+$AC$3*AC43+
$AD$3*AD43+$AE$3*AE43+$AF$3*AF43+$AG$3*AG43+$AH$3*AH43+$AI$3*AI43+$AJ$3*AJ43+$AK$3*AK43+$AL$3*AL43+$AM$3*AM43+
$AN$3*AN43+$AO$3*AO43+$AP$3*AP43+$AQ$3*AQ43+$AR$3*AR43+$AS$3*AS43+$AT$3*AT43+$AU$3*AU43+$AV$3*AV43+$AW$3*AW43+$AX$3*AX43+$AY$3*AY43+$AZ$3*AZ43+
$BA$3*BA43+$BB$3*BB43+$BC$3*BC43+$BD$3*BD43+$BE$3*BE43+$BF$3*BF43+$BG$3*BG43+$BH$3*BH43+$BI$3*BI43+$BJ$3*BJ43+$BK$3*BK43+$BL$3*BL43+
$BM$3*BM43+$BN$3*BN43+$BO$3*BO43+$BP$3*BP43+$BQ$3*BQ43+$BR$3*BR43+$BS$3*BS43+$BT$3*BT43+$BU$3*BU43,
$F$2*F43+$G$2*G43+$H$2*H43+$I$2*I43+$J$2*J43+$K$2*K43+$L$2*L43+$M$2*M43+$N$2*N43+$O$2*O43+$P$2*P43+$Q$2*Q43+
$R$2*R43+$S$2*S43+$T$2*T43+$U$2*U43+$V$2*V43+$W$2*W43+$X$2*X43+$Y$2*Y43+$Z$2*Z43+$AA$2*AA43+$AB$2*AB43+$AC$2*AC43+
$AD$2*AD43+$AE$2*AE43+$AF$2*AF43+$AG$2*AG43+$AH$2*AH43+$AI$2*AI43+$AJ$2*AJ43+$AK$2*AK43+$AL$2*AL43+$AM$2*AM43+
$AN$2*AN43+$AO$2*AO43+$AP$2*AP43+$AQ$2*AQ43+$AR$2*AR43+$AS$2*AS43+$AT$2*AT43+$AU$2*AU43+$AV$2*AV43+$AW$2*AW43+$AX$2*AX43+$AY$2*AY43+$AZ$2*AZ43+
$BA$2*BA43+$BB$2*BB43+$BC$2*BC43+$BD$2*BD43+$BE$2*BE43+$BF$2*BF43+$BG$2*BG43+$BH$2*BH43+$BI$2*BI43+$BJ$2*BJ43+$BK$2*BK43+$BL$2*BL43+
$BM$2*BM43+$BN$2*BN43+$BO$2*BO43+$BP$2*BP43+$BQ$2*BQ43+$BR$2*BR43+$BS$2*BS43+$BT$2*BT43+$BU$2*BU43)</f>
        <v>0</v>
      </c>
      <c r="CE43" s="104">
        <f t="shared" si="8"/>
        <v>0</v>
      </c>
      <c r="CF43" s="25"/>
      <c r="CG43" s="26"/>
      <c r="CH43" s="22"/>
      <c r="CI43" s="27" t="s">
        <v>98</v>
      </c>
    </row>
    <row r="44" spans="1:87" s="28" customFormat="1" ht="24" customHeight="1" x14ac:dyDescent="0.3">
      <c r="A44" s="20"/>
      <c r="B44" s="21"/>
      <c r="C44" s="21"/>
      <c r="D44" s="22"/>
      <c r="E44" s="2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4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115">
        <f>IF(D44="N",
$F$3*F44+$G$3*G44+$H$3*H44+$I$3*I44+$J$3*J44+$K$3*K44+$L$3*L44+$M$3*M44+$N$3*N44+$O$3*O44+$P$3*P44+$Q$3*Q44+
$R$3*R44+$S$3*S44+$T$3*T44+$U$3*U44+$V$3*V44+$W$3*W44+$X$3*X44+$Y$3*Y44+$Z$3*Z44+$AA$3*AA44+$AB$3*AB44+$AC$3*AC44+
$AD$3*AD44+$AE$3*AE44+$AF$3*AF44+$AG$3*AG44+$AH$3*AH44+$AI$3*AI44+$AJ$3*AJ44+$AK$3*AK44+$AL$3*AL44+$AM$3*AM44+
$AN$3*AN44+$AO$3*AO44+$AP$3*AP44+$AQ$3*AQ44+$AR$3*AR44+$AS$3*AS44+$AT$3*AT44+$AU$3*AU44+$AV$3*AV44+$AW$3*AW44+$AX$3*AX44+$AY$3*AY44+$AZ$3*AZ44+
$BA$3*BA44+$BB$3*BB44+$BC$3*BC44+$BD$3*BD44+$BE$3*BE44+$BF$3*BF44+$BG$3*BG44+$BH$3*BH44+$BI$3*BI44+$BJ$3*BJ44+$BK$3*BK44+$BL$3*BL44+
$BM$3*BM44+$BN$3*BN44+$BO$3*BO44+$BP$3*BP44+$BQ$3*BQ44+$BR$3*BR44+$BS$3*BS44+$BT$3*BT44+$BU$3*BU44,
$F$2*F44+$G$2*G44+$H$2*H44+$I$2*I44+$J$2*J44+$K$2*K44+$L$2*L44+$M$2*M44+$N$2*N44+$O$2*O44+$P$2*P44+$Q$2*Q44+
$R$2*R44+$S$2*S44+$T$2*T44+$U$2*U44+$V$2*V44+$W$2*W44+$X$2*X44+$Y$2*Y44+$Z$2*Z44+$AA$2*AA44+$AB$2*AB44+$AC$2*AC44+
$AD$2*AD44+$AE$2*AE44+$AF$2*AF44+$AG$2*AG44+$AH$2*AH44+$AI$2*AI44+$AJ$2*AJ44+$AK$2*AK44+$AL$2*AL44+$AM$2*AM44+
$AN$2*AN44+$AO$2*AO44+$AP$2*AP44+$AQ$2*AQ44+$AR$2*AR44+$AS$2*AS44+$AT$2*AT44+$AU$2*AU44+$AV$2*AV44+$AW$2*AW44+$AX$2*AX44+$AY$2*AY44+$AZ$2*AZ44+
$BA$2*BA44+$BB$2*BB44+$BC$2*BC44+$BD$2*BD44+$BE$2*BE44+$BF$2*BF44+$BG$2*BG44+$BH$2*BH44+$BI$2*BI44+$BJ$2*BJ44+$BK$2*BK44+$BL$2*BL44+
$BM$2*BM44+$BN$2*BN44+$BO$2*BO44+$BP$2*BP44+$BQ$2*BQ44+$BR$2*BR44+$BS$2*BS44+$BT$2*BT44+$BU$2*BU44)</f>
        <v>0</v>
      </c>
      <c r="CE44" s="104">
        <f t="shared" si="8"/>
        <v>0</v>
      </c>
      <c r="CF44" s="25"/>
      <c r="CG44" s="26"/>
      <c r="CH44" s="22"/>
      <c r="CI44" s="27" t="s">
        <v>98</v>
      </c>
    </row>
    <row r="45" spans="1:87" s="28" customFormat="1" ht="24" customHeight="1" x14ac:dyDescent="0.3">
      <c r="A45" s="20"/>
      <c r="B45" s="21"/>
      <c r="C45" s="21"/>
      <c r="D45" s="22"/>
      <c r="E45" s="23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4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115">
        <f>IF(D45="N",
$F$3*F45+$G$3*G45+$H$3*H45+$I$3*I45+$J$3*J45+$K$3*K45+$L$3*L45+$M$3*M45+$N$3*N45+$O$3*O45+$P$3*P45+$Q$3*Q45+
$R$3*R45+$S$3*S45+$T$3*T45+$U$3*U45+$V$3*V45+$W$3*W45+$X$3*X45+$Y$3*Y45+$Z$3*Z45+$AA$3*AA45+$AB$3*AB45+$AC$3*AC45+
$AD$3*AD45+$AE$3*AE45+$AF$3*AF45+$AG$3*AG45+$AH$3*AH45+$AI$3*AI45+$AJ$3*AJ45+$AK$3*AK45+$AL$3*AL45+$AM$3*AM45+
$AN$3*AN45+$AO$3*AO45+$AP$3*AP45+$AQ$3*AQ45+$AR$3*AR45+$AS$3*AS45+$AT$3*AT45+$AU$3*AU45+$AV$3*AV45+$AW$3*AW45+$AX$3*AX45+$AY$3*AY45+$AZ$3*AZ45+
$BA$3*BA45+$BB$3*BB45+$BC$3*BC45+$BD$3*BD45+$BE$3*BE45+$BF$3*BF45+$BG$3*BG45+$BH$3*BH45+$BI$3*BI45+$BJ$3*BJ45+$BK$3*BK45+$BL$3*BL45+
$BM$3*BM45+$BN$3*BN45+$BO$3*BO45+$BP$3*BP45+$BQ$3*BQ45+$BR$3*BR45+$BS$3*BS45+$BT$3*BT45+$BU$3*BU45,
$F$2*F45+$G$2*G45+$H$2*H45+$I$2*I45+$J$2*J45+$K$2*K45+$L$2*L45+$M$2*M45+$N$2*N45+$O$2*O45+$P$2*P45+$Q$2*Q45+
$R$2*R45+$S$2*S45+$T$2*T45+$U$2*U45+$V$2*V45+$W$2*W45+$X$2*X45+$Y$2*Y45+$Z$2*Z45+$AA$2*AA45+$AB$2*AB45+$AC$2*AC45+
$AD$2*AD45+$AE$2*AE45+$AF$2*AF45+$AG$2*AG45+$AH$2*AH45+$AI$2*AI45+$AJ$2*AJ45+$AK$2*AK45+$AL$2*AL45+$AM$2*AM45+
$AN$2*AN45+$AO$2*AO45+$AP$2*AP45+$AQ$2*AQ45+$AR$2*AR45+$AS$2*AS45+$AT$2*AT45+$AU$2*AU45+$AV$2*AV45+$AW$2*AW45+$AX$2*AX45+$AY$2*AY45+$AZ$2*AZ45+
$BA$2*BA45+$BB$2*BB45+$BC$2*BC45+$BD$2*BD45+$BE$2*BE45+$BF$2*BF45+$BG$2*BG45+$BH$2*BH45+$BI$2*BI45+$BJ$2*BJ45+$BK$2*BK45+$BL$2*BL45+
$BM$2*BM45+$BN$2*BN45+$BO$2*BO45+$BP$2*BP45+$BQ$2*BQ45+$BR$2*BR45+$BS$2*BS45+$BT$2*BT45+$BU$2*BU45)</f>
        <v>0</v>
      </c>
      <c r="CE45" s="104">
        <f t="shared" si="8"/>
        <v>0</v>
      </c>
      <c r="CF45" s="25"/>
      <c r="CG45" s="26"/>
      <c r="CH45" s="22"/>
      <c r="CI45" s="27" t="s">
        <v>98</v>
      </c>
    </row>
    <row r="46" spans="1:87" s="28" customFormat="1" ht="24" customHeight="1" x14ac:dyDescent="0.3">
      <c r="A46" s="20"/>
      <c r="B46" s="21"/>
      <c r="C46" s="21"/>
      <c r="D46" s="22"/>
      <c r="E46" s="2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4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115">
        <f>IF(D46="N",
$F$3*F46+$G$3*G46+$H$3*H46+$I$3*I46+$J$3*J46+$K$3*K46+$L$3*L46+$M$3*M46+$N$3*N46+$O$3*O46+$P$3*P46+$Q$3*Q46+
$R$3*R46+$S$3*S46+$T$3*T46+$U$3*U46+$V$3*V46+$W$3*W46+$X$3*X46+$Y$3*Y46+$Z$3*Z46+$AA$3*AA46+$AB$3*AB46+$AC$3*AC46+
$AD$3*AD46+$AE$3*AE46+$AF$3*AF46+$AG$3*AG46+$AH$3*AH46+$AI$3*AI46+$AJ$3*AJ46+$AK$3*AK46+$AL$3*AL46+$AM$3*AM46+
$AN$3*AN46+$AO$3*AO46+$AP$3*AP46+$AQ$3*AQ46+$AR$3*AR46+$AS$3*AS46+$AT$3*AT46+$AU$3*AU46+$AV$3*AV46+$AW$3*AW46+$AX$3*AX46+$AY$3*AY46+$AZ$3*AZ46+
$BA$3*BA46+$BB$3*BB46+$BC$3*BC46+$BD$3*BD46+$BE$3*BE46+$BF$3*BF46+$BG$3*BG46+$BH$3*BH46+$BI$3*BI46+$BJ$3*BJ46+$BK$3*BK46+$BL$3*BL46+
$BM$3*BM46+$BN$3*BN46+$BO$3*BO46+$BP$3*BP46+$BQ$3*BQ46+$BR$3*BR46+$BS$3*BS46+$BT$3*BT46+$BU$3*BU46,
$F$2*F46+$G$2*G46+$H$2*H46+$I$2*I46+$J$2*J46+$K$2*K46+$L$2*L46+$M$2*M46+$N$2*N46+$O$2*O46+$P$2*P46+$Q$2*Q46+
$R$2*R46+$S$2*S46+$T$2*T46+$U$2*U46+$V$2*V46+$W$2*W46+$X$2*X46+$Y$2*Y46+$Z$2*Z46+$AA$2*AA46+$AB$2*AB46+$AC$2*AC46+
$AD$2*AD46+$AE$2*AE46+$AF$2*AF46+$AG$2*AG46+$AH$2*AH46+$AI$2*AI46+$AJ$2*AJ46+$AK$2*AK46+$AL$2*AL46+$AM$2*AM46+
$AN$2*AN46+$AO$2*AO46+$AP$2*AP46+$AQ$2*AQ46+$AR$2*AR46+$AS$2*AS46+$AT$2*AT46+$AU$2*AU46+$AV$2*AV46+$AW$2*AW46+$AX$2*AX46+$AY$2*AY46+$AZ$2*AZ46+
$BA$2*BA46+$BB$2*BB46+$BC$2*BC46+$BD$2*BD46+$BE$2*BE46+$BF$2*BF46+$BG$2*BG46+$BH$2*BH46+$BI$2*BI46+$BJ$2*BJ46+$BK$2*BK46+$BL$2*BL46+
$BM$2*BM46+$BN$2*BN46+$BO$2*BO46+$BP$2*BP46+$BQ$2*BQ46+$BR$2*BR46+$BS$2*BS46+$BT$2*BT46+$BU$2*BU46)</f>
        <v>0</v>
      </c>
      <c r="CE46" s="104">
        <f t="shared" si="8"/>
        <v>0</v>
      </c>
      <c r="CF46" s="25"/>
      <c r="CG46" s="26"/>
      <c r="CH46" s="22"/>
      <c r="CI46" s="27" t="s">
        <v>98</v>
      </c>
    </row>
    <row r="47" spans="1:87" s="28" customFormat="1" ht="24" customHeight="1" x14ac:dyDescent="0.3">
      <c r="A47" s="20"/>
      <c r="B47" s="21"/>
      <c r="C47" s="21"/>
      <c r="D47" s="22"/>
      <c r="E47" s="23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4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5"/>
      <c r="CG47" s="26"/>
      <c r="CH47" s="22"/>
      <c r="CI47" s="27"/>
    </row>
    <row r="48" spans="1:87" s="28" customFormat="1" ht="24" customHeight="1" x14ac:dyDescent="0.3">
      <c r="A48" s="20"/>
      <c r="B48" s="21"/>
      <c r="C48" s="21"/>
      <c r="D48" s="22"/>
      <c r="E48" s="23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4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5"/>
      <c r="CG48" s="26"/>
      <c r="CH48" s="22"/>
      <c r="CI48" s="27"/>
    </row>
    <row r="49" spans="1:87" s="28" customFormat="1" ht="24" customHeight="1" x14ac:dyDescent="0.3">
      <c r="A49" s="20"/>
      <c r="B49" s="21"/>
      <c r="C49" s="21"/>
      <c r="D49" s="22"/>
      <c r="E49" s="23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4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5"/>
      <c r="CG49" s="26"/>
      <c r="CH49" s="22"/>
      <c r="CI49" s="27"/>
    </row>
    <row r="50" spans="1:87" s="28" customFormat="1" ht="24" customHeight="1" x14ac:dyDescent="0.3">
      <c r="A50" s="20"/>
      <c r="B50" s="21"/>
      <c r="C50" s="21"/>
      <c r="D50" s="22"/>
      <c r="E50" s="23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4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5"/>
      <c r="CG50" s="26"/>
      <c r="CH50" s="22"/>
      <c r="CI50" s="27"/>
    </row>
    <row r="51" spans="1:87" s="28" customFormat="1" ht="24" customHeight="1" x14ac:dyDescent="0.3">
      <c r="A51" s="20"/>
      <c r="B51" s="21"/>
      <c r="C51" s="21"/>
      <c r="D51" s="22"/>
      <c r="E51" s="23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4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5"/>
      <c r="CG51" s="26"/>
      <c r="CH51" s="22"/>
      <c r="CI51" s="27"/>
    </row>
    <row r="52" spans="1:87" s="28" customFormat="1" ht="24" customHeight="1" x14ac:dyDescent="0.3">
      <c r="A52" s="20"/>
      <c r="B52" s="21"/>
      <c r="C52" s="21"/>
      <c r="D52" s="22"/>
      <c r="E52" s="23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4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5"/>
      <c r="CG52" s="26"/>
      <c r="CH52" s="22"/>
      <c r="CI52" s="27"/>
    </row>
    <row r="53" spans="1:87" s="28" customFormat="1" ht="24" customHeight="1" x14ac:dyDescent="0.3">
      <c r="A53" s="20"/>
      <c r="B53" s="21"/>
      <c r="C53" s="21"/>
      <c r="D53" s="22"/>
      <c r="E53" s="23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4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5"/>
      <c r="CG53" s="26"/>
      <c r="CH53" s="22"/>
      <c r="CI53" s="27"/>
    </row>
    <row r="54" spans="1:87" s="28" customFormat="1" ht="24" customHeight="1" x14ac:dyDescent="0.3">
      <c r="A54" s="20"/>
      <c r="B54" s="21"/>
      <c r="C54" s="21"/>
      <c r="D54" s="22"/>
      <c r="E54" s="23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4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5"/>
      <c r="CG54" s="26"/>
      <c r="CH54" s="22"/>
      <c r="CI54" s="27"/>
    </row>
    <row r="55" spans="1:87" s="28" customFormat="1" ht="24" customHeight="1" x14ac:dyDescent="0.3">
      <c r="A55" s="20"/>
      <c r="B55" s="21"/>
      <c r="C55" s="21"/>
      <c r="D55" s="22"/>
      <c r="E55" s="23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4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5"/>
      <c r="CG55" s="26"/>
      <c r="CH55" s="22"/>
      <c r="CI55" s="27"/>
    </row>
    <row r="56" spans="1:87" s="28" customFormat="1" ht="24" customHeight="1" x14ac:dyDescent="0.3">
      <c r="A56" s="20"/>
      <c r="B56" s="21"/>
      <c r="C56" s="21"/>
      <c r="D56" s="22"/>
      <c r="E56" s="23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4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5"/>
      <c r="CG56" s="26"/>
      <c r="CH56" s="22"/>
      <c r="CI56" s="27"/>
    </row>
    <row r="57" spans="1:87" s="28" customFormat="1" ht="24" customHeight="1" x14ac:dyDescent="0.3">
      <c r="A57" s="20"/>
      <c r="B57" s="21"/>
      <c r="C57" s="21"/>
      <c r="D57" s="22"/>
      <c r="E57" s="23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4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5"/>
      <c r="CG57" s="26"/>
      <c r="CH57" s="22"/>
      <c r="CI57" s="27"/>
    </row>
  </sheetData>
  <phoneticPr fontId="3" type="noConversion"/>
  <dataValidations count="3">
    <dataValidation type="list" allowBlank="1" showInputMessage="1" showErrorMessage="1" sqref="CI9:CI46">
      <formula1>$CM$4:$CM$8</formula1>
    </dataValidation>
    <dataValidation type="list" allowBlank="1" showInputMessage="1" showErrorMessage="1" sqref="D12:D34">
      <formula1>"Y,N"</formula1>
    </dataValidation>
    <dataValidation type="list" allowBlank="1" showInputMessage="1" showErrorMessage="1" sqref="A28:A34 A12:A26">
      <formula1>$CL$4:$CL$7</formula1>
    </dataValidation>
  </dataValidations>
  <pageMargins left="0.74803149606299213" right="0.74803149606299213" top="0.98425196850393704" bottom="0.98425196850393704" header="0.51181102362204722" footer="0.51181102362204722"/>
  <pageSetup paperSize="9" scale="3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1150130</vt:lpstr>
      <vt:lpstr>'1150130'!Print_Area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江風龍</dc:creator>
  <cp:lastModifiedBy>江風龍</cp:lastModifiedBy>
  <cp:lastPrinted>2026-02-04T00:07:33Z</cp:lastPrinted>
  <dcterms:created xsi:type="dcterms:W3CDTF">2026-02-04T00:05:29Z</dcterms:created>
  <dcterms:modified xsi:type="dcterms:W3CDTF">2026-02-04T00:07:41Z</dcterms:modified>
</cp:coreProperties>
</file>